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15" windowWidth="15480" windowHeight="10335"/>
  </bookViews>
  <sheets>
    <sheet name="Summary" sheetId="4" r:id="rId1"/>
    <sheet name="Phase 2" sheetId="2" r:id="rId2"/>
    <sheet name="Not Updated - Total Project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2">'Not Updated - Total Project'!$A$1:$N$100</definedName>
    <definedName name="_xlnm.Print_Area" localSheetId="1">'Phase 2'!$A$1:$N$98</definedName>
    <definedName name="_xlnm.Print_Area" localSheetId="0">Summary!$A$1:$E$15</definedName>
    <definedName name="_xlnm.Print_Titles" localSheetId="2">'Not Updated - Total Project'!$A:$D,'Not Updated - Total Project'!$1:$6</definedName>
    <definedName name="_xlnm.Print_Titles" localSheetId="1">'Phase 2'!$A:$D,'Phase 2'!$1:$5</definedName>
    <definedName name="_xlnm.Print_Titles" localSheetId="0">Summary!$A:$B,Summary!$1:$5</definedName>
  </definedNames>
  <calcPr calcId="145621"/>
</workbook>
</file>

<file path=xl/calcChain.xml><?xml version="1.0" encoding="utf-8"?>
<calcChain xmlns="http://schemas.openxmlformats.org/spreadsheetml/2006/main">
  <c r="D13" i="4" l="1"/>
  <c r="C13" i="4"/>
  <c r="C8" i="4"/>
  <c r="D8" i="4"/>
  <c r="A6" i="4"/>
  <c r="A8" i="4" s="1"/>
  <c r="M76" i="2"/>
  <c r="M75" i="2"/>
  <c r="M68" i="2"/>
  <c r="N68" i="2" s="1"/>
  <c r="M67" i="2"/>
  <c r="N67" i="2" s="1"/>
  <c r="M66" i="2"/>
  <c r="N66" i="2" s="1"/>
  <c r="M65" i="2"/>
  <c r="N65" i="2" s="1"/>
  <c r="M64" i="2"/>
  <c r="N64" i="2" s="1"/>
  <c r="M63" i="2"/>
  <c r="N63" i="2" s="1"/>
  <c r="M62" i="2"/>
  <c r="N62" i="2" s="1"/>
  <c r="M61" i="2"/>
  <c r="N61" i="2" s="1"/>
  <c r="M60" i="2"/>
  <c r="N60" i="2" s="1"/>
  <c r="M59" i="2"/>
  <c r="N59" i="2" s="1"/>
  <c r="M58" i="2"/>
  <c r="N58" i="2" s="1"/>
  <c r="M57" i="2"/>
  <c r="N57" i="2" s="1"/>
  <c r="M56" i="2"/>
  <c r="N56" i="2" s="1"/>
  <c r="M55" i="2"/>
  <c r="N55" i="2" s="1"/>
  <c r="M54" i="2"/>
  <c r="N54" i="2" s="1"/>
  <c r="M53" i="2"/>
  <c r="N53" i="2" s="1"/>
  <c r="M52" i="2"/>
  <c r="N52" i="2" s="1"/>
  <c r="M51" i="2"/>
  <c r="N51" i="2" s="1"/>
  <c r="M50" i="2"/>
  <c r="N50" i="2" s="1"/>
  <c r="M49" i="2"/>
  <c r="N49" i="2" s="1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1" i="2"/>
  <c r="M10" i="2"/>
  <c r="M9" i="2"/>
  <c r="M8" i="2"/>
  <c r="M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K76" i="2"/>
  <c r="K75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1" i="2"/>
  <c r="K10" i="2"/>
  <c r="K9" i="2"/>
  <c r="K8" i="2"/>
  <c r="K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I76" i="2"/>
  <c r="I75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1" i="2"/>
  <c r="I10" i="2"/>
  <c r="I9" i="2"/>
  <c r="I8" i="2"/>
  <c r="I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G76" i="2"/>
  <c r="H76" i="2" s="1"/>
  <c r="G75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1" i="2"/>
  <c r="G10" i="2"/>
  <c r="G9" i="2"/>
  <c r="G8" i="2"/>
  <c r="G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E76" i="2"/>
  <c r="E75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1" i="2"/>
  <c r="E10" i="2"/>
  <c r="E9" i="2"/>
  <c r="E8" i="2"/>
  <c r="E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F9" i="2" l="1"/>
  <c r="F10" i="2"/>
  <c r="F11" i="2"/>
  <c r="F6" i="2"/>
  <c r="C48" i="3" l="1"/>
  <c r="C49" i="3"/>
  <c r="G50" i="3" l="1"/>
  <c r="J50" i="3"/>
  <c r="I50" i="3" s="1"/>
  <c r="L50" i="3"/>
  <c r="K50" i="3" s="1"/>
  <c r="N50" i="3"/>
  <c r="M50" i="3" s="1"/>
  <c r="I69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51" i="3"/>
  <c r="K51" i="3"/>
  <c r="I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51" i="3"/>
  <c r="E50" i="3"/>
  <c r="N76" i="2"/>
  <c r="N75" i="2"/>
  <c r="N13" i="2"/>
  <c r="N9" i="2"/>
  <c r="N10" i="2"/>
  <c r="N11" i="2"/>
  <c r="N8" i="2"/>
  <c r="N6" i="2"/>
  <c r="N7" i="3" s="1"/>
  <c r="M7" i="3" s="1"/>
  <c r="N80" i="3"/>
  <c r="N13" i="3"/>
  <c r="M13" i="3" s="1"/>
  <c r="N8" i="3"/>
  <c r="M8" i="3" s="1"/>
  <c r="L13" i="3"/>
  <c r="K13" i="3" s="1"/>
  <c r="L13" i="2"/>
  <c r="L9" i="2"/>
  <c r="L10" i="2"/>
  <c r="L11" i="2"/>
  <c r="L8" i="2"/>
  <c r="L6" i="2"/>
  <c r="L7" i="3" s="1"/>
  <c r="K7" i="3" s="1"/>
  <c r="L8" i="3"/>
  <c r="K8" i="3" s="1"/>
  <c r="J76" i="2"/>
  <c r="J75" i="2"/>
  <c r="J13" i="2"/>
  <c r="J10" i="2"/>
  <c r="J11" i="2"/>
  <c r="J9" i="2"/>
  <c r="J8" i="2"/>
  <c r="J6" i="2"/>
  <c r="J13" i="3"/>
  <c r="I13" i="3" s="1"/>
  <c r="J8" i="3"/>
  <c r="I8" i="3" s="1"/>
  <c r="H13" i="3"/>
  <c r="G13" i="3" s="1"/>
  <c r="F76" i="2"/>
  <c r="F75" i="2"/>
  <c r="F13" i="2"/>
  <c r="F8" i="2"/>
  <c r="F13" i="3"/>
  <c r="E13" i="3" s="1"/>
  <c r="F8" i="3"/>
  <c r="E8" i="3" s="1"/>
  <c r="L12" i="3" l="1"/>
  <c r="K12" i="3" s="1"/>
  <c r="N12" i="3"/>
  <c r="M12" i="3" s="1"/>
  <c r="N10" i="3"/>
  <c r="M10" i="3" s="1"/>
  <c r="M78" i="2"/>
  <c r="L10" i="3"/>
  <c r="K10" i="3" s="1"/>
  <c r="E78" i="2"/>
  <c r="I78" i="2"/>
  <c r="L11" i="3"/>
  <c r="K11" i="3" s="1"/>
  <c r="N11" i="3"/>
  <c r="M11" i="3" s="1"/>
  <c r="N9" i="3"/>
  <c r="M9" i="3" s="1"/>
  <c r="L9" i="3"/>
  <c r="K9" i="3" s="1"/>
  <c r="F12" i="3"/>
  <c r="E12" i="3" s="1"/>
  <c r="F10" i="3"/>
  <c r="E10" i="3" s="1"/>
  <c r="J9" i="3"/>
  <c r="I9" i="3" s="1"/>
  <c r="J10" i="3"/>
  <c r="I10" i="3" s="1"/>
  <c r="F9" i="3"/>
  <c r="E9" i="3" s="1"/>
  <c r="F11" i="3"/>
  <c r="E11" i="3" s="1"/>
  <c r="F14" i="3"/>
  <c r="E14" i="3" s="1"/>
  <c r="J7" i="3"/>
  <c r="I7" i="3" s="1"/>
  <c r="N14" i="3"/>
  <c r="M14" i="3" s="1"/>
  <c r="P69" i="2"/>
  <c r="L14" i="3"/>
  <c r="K14" i="3" s="1"/>
  <c r="N76" i="3"/>
  <c r="J11" i="3"/>
  <c r="I11" i="3" s="1"/>
  <c r="J76" i="3"/>
  <c r="I76" i="3" s="1"/>
  <c r="J77" i="3"/>
  <c r="N77" i="3"/>
  <c r="M80" i="3"/>
  <c r="M77" i="3"/>
  <c r="J80" i="3"/>
  <c r="I80" i="3" s="1"/>
  <c r="J14" i="3"/>
  <c r="I14" i="3" s="1"/>
  <c r="J12" i="3"/>
  <c r="I12" i="3" s="1"/>
  <c r="F80" i="3"/>
  <c r="E80" i="3" s="1"/>
  <c r="F77" i="3"/>
  <c r="E77" i="3" s="1"/>
  <c r="F76" i="3"/>
  <c r="E76" i="3" s="1"/>
  <c r="J71" i="3"/>
  <c r="N71" i="3" s="1"/>
  <c r="I71" i="3"/>
  <c r="M71" i="3" s="1"/>
  <c r="A9" i="4"/>
  <c r="A11" i="4" s="1"/>
  <c r="A13" i="4" s="1"/>
  <c r="A14" i="4" l="1"/>
  <c r="M76" i="3"/>
  <c r="I77" i="3"/>
  <c r="F7" i="3"/>
  <c r="E7" i="3" s="1"/>
  <c r="C15" i="2"/>
  <c r="F15" i="2" s="1"/>
  <c r="C16" i="2"/>
  <c r="F16" i="2" s="1"/>
  <c r="C17" i="2"/>
  <c r="F17" i="2" s="1"/>
  <c r="C18" i="2"/>
  <c r="C19" i="2"/>
  <c r="F19" i="2" s="1"/>
  <c r="C20" i="2"/>
  <c r="F20" i="2" s="1"/>
  <c r="C21" i="2"/>
  <c r="F21" i="2" s="1"/>
  <c r="C22" i="2"/>
  <c r="F22" i="2" s="1"/>
  <c r="C23" i="2"/>
  <c r="F23" i="2" s="1"/>
  <c r="C24" i="2"/>
  <c r="F24" i="2" s="1"/>
  <c r="C25" i="2"/>
  <c r="F25" i="2" s="1"/>
  <c r="C26" i="2"/>
  <c r="F26" i="2" s="1"/>
  <c r="C27" i="2"/>
  <c r="F27" i="2" s="1"/>
  <c r="C28" i="2"/>
  <c r="F28" i="2" s="1"/>
  <c r="C29" i="2"/>
  <c r="F29" i="2" s="1"/>
  <c r="C30" i="2"/>
  <c r="F30" i="2" s="1"/>
  <c r="C31" i="2"/>
  <c r="F31" i="2" s="1"/>
  <c r="C32" i="2"/>
  <c r="F32" i="2" s="1"/>
  <c r="C33" i="2"/>
  <c r="F33" i="2" s="1"/>
  <c r="C34" i="2"/>
  <c r="F34" i="2" s="1"/>
  <c r="C35" i="2"/>
  <c r="F35" i="2" s="1"/>
  <c r="C36" i="2"/>
  <c r="F36" i="2" s="1"/>
  <c r="C37" i="2"/>
  <c r="F37" i="2" s="1"/>
  <c r="C38" i="2"/>
  <c r="F38" i="2" s="1"/>
  <c r="C39" i="2"/>
  <c r="F39" i="2" s="1"/>
  <c r="C40" i="2"/>
  <c r="F40" i="2" s="1"/>
  <c r="C41" i="2"/>
  <c r="F41" i="2" s="1"/>
  <c r="C42" i="2"/>
  <c r="F42" i="2" s="1"/>
  <c r="C43" i="2"/>
  <c r="F43" i="2" s="1"/>
  <c r="C44" i="2"/>
  <c r="F44" i="2" s="1"/>
  <c r="C45" i="2"/>
  <c r="F45" i="2" s="1"/>
  <c r="C46" i="2"/>
  <c r="F46" i="2" s="1"/>
  <c r="C14" i="2"/>
  <c r="H71" i="3"/>
  <c r="L71" i="3" s="1"/>
  <c r="G71" i="3"/>
  <c r="K71" i="3" s="1"/>
  <c r="C48" i="2"/>
  <c r="F48" i="2" s="1"/>
  <c r="C47" i="2"/>
  <c r="F47" i="2" s="1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3" i="3" s="1"/>
  <c r="A75" i="3" s="1"/>
  <c r="A76" i="3" s="1"/>
  <c r="A77" i="3" s="1"/>
  <c r="A79" i="3" s="1"/>
  <c r="A80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N48" i="2" l="1"/>
  <c r="N49" i="3" s="1"/>
  <c r="M49" i="3" s="1"/>
  <c r="J48" i="2"/>
  <c r="J49" i="3" s="1"/>
  <c r="I49" i="3" s="1"/>
  <c r="N46" i="2"/>
  <c r="N47" i="3" s="1"/>
  <c r="M47" i="3" s="1"/>
  <c r="J46" i="2"/>
  <c r="J47" i="3" s="1"/>
  <c r="I47" i="3" s="1"/>
  <c r="N44" i="2"/>
  <c r="N45" i="3" s="1"/>
  <c r="M45" i="3" s="1"/>
  <c r="J44" i="2"/>
  <c r="J45" i="3" s="1"/>
  <c r="I45" i="3" s="1"/>
  <c r="N42" i="2"/>
  <c r="N43" i="3" s="1"/>
  <c r="M43" i="3" s="1"/>
  <c r="J42" i="2"/>
  <c r="J43" i="3" s="1"/>
  <c r="I43" i="3" s="1"/>
  <c r="N40" i="2"/>
  <c r="N41" i="3" s="1"/>
  <c r="M41" i="3" s="1"/>
  <c r="J40" i="2"/>
  <c r="J41" i="3" s="1"/>
  <c r="I41" i="3" s="1"/>
  <c r="N38" i="2"/>
  <c r="N39" i="3" s="1"/>
  <c r="M39" i="3" s="1"/>
  <c r="J38" i="2"/>
  <c r="J39" i="3" s="1"/>
  <c r="I39" i="3" s="1"/>
  <c r="N36" i="2"/>
  <c r="N37" i="3" s="1"/>
  <c r="M37" i="3" s="1"/>
  <c r="L36" i="2"/>
  <c r="L37" i="3" s="1"/>
  <c r="K37" i="3" s="1"/>
  <c r="J36" i="2"/>
  <c r="J37" i="3" s="1"/>
  <c r="I37" i="3" s="1"/>
  <c r="N34" i="2"/>
  <c r="N35" i="3" s="1"/>
  <c r="M35" i="3" s="1"/>
  <c r="J34" i="2"/>
  <c r="J35" i="3" s="1"/>
  <c r="I35" i="3" s="1"/>
  <c r="N32" i="2"/>
  <c r="N33" i="3" s="1"/>
  <c r="M33" i="3" s="1"/>
  <c r="J32" i="2"/>
  <c r="J33" i="3" s="1"/>
  <c r="I33" i="3" s="1"/>
  <c r="N30" i="2"/>
  <c r="N31" i="3" s="1"/>
  <c r="M31" i="3" s="1"/>
  <c r="J30" i="2"/>
  <c r="J31" i="3" s="1"/>
  <c r="I31" i="3" s="1"/>
  <c r="N28" i="2"/>
  <c r="N29" i="3" s="1"/>
  <c r="M29" i="3" s="1"/>
  <c r="J28" i="2"/>
  <c r="J29" i="3" s="1"/>
  <c r="I29" i="3" s="1"/>
  <c r="N26" i="2"/>
  <c r="N27" i="3" s="1"/>
  <c r="M27" i="3" s="1"/>
  <c r="J26" i="2"/>
  <c r="J27" i="3" s="1"/>
  <c r="I27" i="3" s="1"/>
  <c r="N24" i="2"/>
  <c r="N25" i="3" s="1"/>
  <c r="M25" i="3" s="1"/>
  <c r="J24" i="2"/>
  <c r="J25" i="3" s="1"/>
  <c r="I25" i="3" s="1"/>
  <c r="N22" i="2"/>
  <c r="N23" i="3" s="1"/>
  <c r="M23" i="3" s="1"/>
  <c r="J22" i="2"/>
  <c r="J23" i="3" s="1"/>
  <c r="I23" i="3" s="1"/>
  <c r="N20" i="2"/>
  <c r="N21" i="3" s="1"/>
  <c r="M21" i="3" s="1"/>
  <c r="J20" i="2"/>
  <c r="J21" i="3" s="1"/>
  <c r="I21" i="3" s="1"/>
  <c r="N18" i="2"/>
  <c r="N19" i="3" s="1"/>
  <c r="M19" i="3" s="1"/>
  <c r="J18" i="2"/>
  <c r="J19" i="3" s="1"/>
  <c r="I19" i="3" s="1"/>
  <c r="N16" i="2"/>
  <c r="N17" i="3" s="1"/>
  <c r="M17" i="3" s="1"/>
  <c r="J16" i="2"/>
  <c r="J17" i="3" s="1"/>
  <c r="I17" i="3" s="1"/>
  <c r="J47" i="2"/>
  <c r="J48" i="3" s="1"/>
  <c r="I48" i="3" s="1"/>
  <c r="N47" i="2"/>
  <c r="N48" i="3" s="1"/>
  <c r="M48" i="3" s="1"/>
  <c r="N14" i="2"/>
  <c r="J14" i="2"/>
  <c r="J45" i="2"/>
  <c r="J46" i="3" s="1"/>
  <c r="I46" i="3" s="1"/>
  <c r="N45" i="2"/>
  <c r="N46" i="3" s="1"/>
  <c r="M46" i="3" s="1"/>
  <c r="J43" i="2"/>
  <c r="J44" i="3" s="1"/>
  <c r="I44" i="3" s="1"/>
  <c r="N43" i="2"/>
  <c r="N44" i="3" s="1"/>
  <c r="M44" i="3" s="1"/>
  <c r="J41" i="2"/>
  <c r="J42" i="3" s="1"/>
  <c r="I42" i="3" s="1"/>
  <c r="N41" i="2"/>
  <c r="N42" i="3" s="1"/>
  <c r="M42" i="3" s="1"/>
  <c r="J39" i="2"/>
  <c r="J40" i="3" s="1"/>
  <c r="I40" i="3" s="1"/>
  <c r="N39" i="2"/>
  <c r="N40" i="3" s="1"/>
  <c r="M40" i="3" s="1"/>
  <c r="J37" i="2"/>
  <c r="J38" i="3" s="1"/>
  <c r="I38" i="3" s="1"/>
  <c r="N37" i="2"/>
  <c r="N38" i="3" s="1"/>
  <c r="M38" i="3" s="1"/>
  <c r="J35" i="2"/>
  <c r="J36" i="3" s="1"/>
  <c r="I36" i="3" s="1"/>
  <c r="N35" i="2"/>
  <c r="N36" i="3" s="1"/>
  <c r="M36" i="3" s="1"/>
  <c r="J33" i="2"/>
  <c r="J34" i="3" s="1"/>
  <c r="I34" i="3" s="1"/>
  <c r="N33" i="2"/>
  <c r="N34" i="3" s="1"/>
  <c r="M34" i="3" s="1"/>
  <c r="J31" i="2"/>
  <c r="J32" i="3" s="1"/>
  <c r="I32" i="3" s="1"/>
  <c r="N31" i="2"/>
  <c r="N32" i="3" s="1"/>
  <c r="M32" i="3" s="1"/>
  <c r="J29" i="2"/>
  <c r="J30" i="3" s="1"/>
  <c r="I30" i="3" s="1"/>
  <c r="N29" i="2"/>
  <c r="N30" i="3" s="1"/>
  <c r="M30" i="3" s="1"/>
  <c r="L29" i="2"/>
  <c r="L30" i="3" s="1"/>
  <c r="K30" i="3" s="1"/>
  <c r="J27" i="2"/>
  <c r="J28" i="3" s="1"/>
  <c r="I28" i="3" s="1"/>
  <c r="N27" i="2"/>
  <c r="N28" i="3" s="1"/>
  <c r="M28" i="3" s="1"/>
  <c r="J25" i="2"/>
  <c r="J26" i="3" s="1"/>
  <c r="I26" i="3" s="1"/>
  <c r="N25" i="2"/>
  <c r="N26" i="3" s="1"/>
  <c r="M26" i="3" s="1"/>
  <c r="J23" i="2"/>
  <c r="J24" i="3" s="1"/>
  <c r="I24" i="3" s="1"/>
  <c r="N23" i="2"/>
  <c r="N24" i="3" s="1"/>
  <c r="M24" i="3" s="1"/>
  <c r="J21" i="2"/>
  <c r="J22" i="3" s="1"/>
  <c r="I22" i="3" s="1"/>
  <c r="N21" i="2"/>
  <c r="N22" i="3" s="1"/>
  <c r="M22" i="3" s="1"/>
  <c r="J19" i="2"/>
  <c r="J20" i="3" s="1"/>
  <c r="I20" i="3" s="1"/>
  <c r="N19" i="2"/>
  <c r="N20" i="3" s="1"/>
  <c r="M20" i="3" s="1"/>
  <c r="J17" i="2"/>
  <c r="N17" i="2"/>
  <c r="L17" i="2"/>
  <c r="J15" i="2"/>
  <c r="J16" i="3" s="1"/>
  <c r="I16" i="3" s="1"/>
  <c r="N15" i="2"/>
  <c r="N16" i="3" s="1"/>
  <c r="M16" i="3" s="1"/>
  <c r="F48" i="3"/>
  <c r="E48" i="3" s="1"/>
  <c r="F14" i="2"/>
  <c r="F46" i="3"/>
  <c r="E46" i="3" s="1"/>
  <c r="F44" i="3"/>
  <c r="E44" i="3" s="1"/>
  <c r="F42" i="3"/>
  <c r="E42" i="3" s="1"/>
  <c r="F40" i="3"/>
  <c r="E40" i="3" s="1"/>
  <c r="F38" i="3"/>
  <c r="E38" i="3" s="1"/>
  <c r="F36" i="3"/>
  <c r="E36" i="3" s="1"/>
  <c r="F34" i="3"/>
  <c r="E34" i="3" s="1"/>
  <c r="F32" i="3"/>
  <c r="E32" i="3" s="1"/>
  <c r="F30" i="3"/>
  <c r="E30" i="3" s="1"/>
  <c r="H29" i="2"/>
  <c r="F28" i="3"/>
  <c r="E28" i="3" s="1"/>
  <c r="F26" i="3"/>
  <c r="E26" i="3" s="1"/>
  <c r="F24" i="3"/>
  <c r="E24" i="3" s="1"/>
  <c r="F22" i="3"/>
  <c r="E22" i="3" s="1"/>
  <c r="F20" i="3"/>
  <c r="E20" i="3" s="1"/>
  <c r="H17" i="2"/>
  <c r="F16" i="3"/>
  <c r="E16" i="3" s="1"/>
  <c r="F49" i="3"/>
  <c r="E49" i="3" s="1"/>
  <c r="F47" i="3"/>
  <c r="E47" i="3" s="1"/>
  <c r="F45" i="3"/>
  <c r="E45" i="3" s="1"/>
  <c r="F43" i="3"/>
  <c r="E43" i="3" s="1"/>
  <c r="F41" i="3"/>
  <c r="E41" i="3" s="1"/>
  <c r="F39" i="3"/>
  <c r="E39" i="3" s="1"/>
  <c r="F37" i="3"/>
  <c r="E37" i="3" s="1"/>
  <c r="F35" i="3"/>
  <c r="E35" i="3" s="1"/>
  <c r="F33" i="3"/>
  <c r="E33" i="3" s="1"/>
  <c r="F31" i="3"/>
  <c r="E31" i="3" s="1"/>
  <c r="F29" i="3"/>
  <c r="E29" i="3" s="1"/>
  <c r="F27" i="3"/>
  <c r="E27" i="3" s="1"/>
  <c r="F25" i="3"/>
  <c r="E25" i="3" s="1"/>
  <c r="F23" i="3"/>
  <c r="E23" i="3" s="1"/>
  <c r="F21" i="3"/>
  <c r="E21" i="3" s="1"/>
  <c r="F18" i="2"/>
  <c r="F19" i="3" s="1"/>
  <c r="E19" i="3" s="1"/>
  <c r="F17" i="3"/>
  <c r="E17" i="3" s="1"/>
  <c r="A95" i="3"/>
  <c r="A96" i="3" s="1"/>
  <c r="A97" i="3" s="1"/>
  <c r="A99" i="3" s="1"/>
  <c r="A100" i="3" s="1"/>
  <c r="A72" i="2"/>
  <c r="A74" i="2" s="1"/>
  <c r="A75" i="2" s="1"/>
  <c r="F18" i="3" l="1"/>
  <c r="E18" i="3" s="1"/>
  <c r="J18" i="3"/>
  <c r="I18" i="3" s="1"/>
  <c r="N18" i="3"/>
  <c r="M18" i="3" s="1"/>
  <c r="A76" i="2"/>
  <c r="J15" i="3"/>
  <c r="I15" i="3" s="1"/>
  <c r="I72" i="2"/>
  <c r="M72" i="2"/>
  <c r="N15" i="3"/>
  <c r="M15" i="3" s="1"/>
  <c r="E72" i="2"/>
  <c r="F15" i="3"/>
  <c r="I73" i="3"/>
  <c r="A78" i="2" l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7" i="2" s="1"/>
  <c r="A98" i="2" s="1"/>
  <c r="E15" i="3"/>
  <c r="E73" i="3"/>
  <c r="M73" i="3" l="1"/>
  <c r="H38" i="2" l="1"/>
  <c r="L38" i="2"/>
  <c r="L39" i="3" s="1"/>
  <c r="K39" i="3" s="1"/>
  <c r="L76" i="2" l="1"/>
  <c r="H36" i="2"/>
  <c r="L47" i="2"/>
  <c r="L48" i="3" s="1"/>
  <c r="K48" i="3" s="1"/>
  <c r="L48" i="2"/>
  <c r="L49" i="3" s="1"/>
  <c r="K49" i="3" s="1"/>
  <c r="H10" i="2"/>
  <c r="L18" i="3"/>
  <c r="K18" i="3" s="1"/>
  <c r="L77" i="3" l="1"/>
  <c r="K77" i="3" s="1"/>
  <c r="L80" i="3"/>
  <c r="H75" i="2"/>
  <c r="G78" i="2" s="1"/>
  <c r="L75" i="2"/>
  <c r="K78" i="2" s="1"/>
  <c r="H28" i="2"/>
  <c r="L28" i="2"/>
  <c r="L29" i="3" s="1"/>
  <c r="K29" i="3" s="1"/>
  <c r="H45" i="2"/>
  <c r="L45" i="2"/>
  <c r="L46" i="3" s="1"/>
  <c r="K46" i="3" s="1"/>
  <c r="H43" i="2"/>
  <c r="L43" i="2"/>
  <c r="L44" i="3" s="1"/>
  <c r="K44" i="3" s="1"/>
  <c r="H41" i="2"/>
  <c r="L41" i="2"/>
  <c r="L42" i="3" s="1"/>
  <c r="K42" i="3" s="1"/>
  <c r="H39" i="2"/>
  <c r="H40" i="3" s="1"/>
  <c r="G40" i="3" s="1"/>
  <c r="L39" i="2"/>
  <c r="L40" i="3" s="1"/>
  <c r="K40" i="3" s="1"/>
  <c r="H33" i="2"/>
  <c r="L33" i="2"/>
  <c r="L34" i="3" s="1"/>
  <c r="K34" i="3" s="1"/>
  <c r="H31" i="2"/>
  <c r="H32" i="3" s="1"/>
  <c r="G32" i="3" s="1"/>
  <c r="L31" i="2"/>
  <c r="L32" i="3" s="1"/>
  <c r="K32" i="3" s="1"/>
  <c r="H35" i="2"/>
  <c r="H36" i="3" s="1"/>
  <c r="G36" i="3" s="1"/>
  <c r="L35" i="2"/>
  <c r="L36" i="3" s="1"/>
  <c r="K36" i="3" s="1"/>
  <c r="H46" i="2"/>
  <c r="H47" i="3" s="1"/>
  <c r="G47" i="3" s="1"/>
  <c r="L46" i="2"/>
  <c r="L47" i="3" s="1"/>
  <c r="K47" i="3" s="1"/>
  <c r="H44" i="2"/>
  <c r="L44" i="2"/>
  <c r="L45" i="3" s="1"/>
  <c r="K45" i="3" s="1"/>
  <c r="H42" i="2"/>
  <c r="H43" i="3" s="1"/>
  <c r="G43" i="3" s="1"/>
  <c r="L42" i="2"/>
  <c r="L43" i="3" s="1"/>
  <c r="K43" i="3" s="1"/>
  <c r="H40" i="2"/>
  <c r="L40" i="2"/>
  <c r="L41" i="3" s="1"/>
  <c r="K41" i="3" s="1"/>
  <c r="H37" i="2"/>
  <c r="L37" i="2"/>
  <c r="L38" i="3" s="1"/>
  <c r="K38" i="3" s="1"/>
  <c r="H34" i="2"/>
  <c r="H35" i="3" s="1"/>
  <c r="G35" i="3" s="1"/>
  <c r="L34" i="2"/>
  <c r="L35" i="3" s="1"/>
  <c r="K35" i="3" s="1"/>
  <c r="H32" i="2"/>
  <c r="L32" i="2"/>
  <c r="L33" i="3" s="1"/>
  <c r="K33" i="3" s="1"/>
  <c r="H30" i="2"/>
  <c r="L30" i="2"/>
  <c r="L31" i="3" s="1"/>
  <c r="K31" i="3" s="1"/>
  <c r="H18" i="2"/>
  <c r="L18" i="2"/>
  <c r="H24" i="2"/>
  <c r="L24" i="2"/>
  <c r="L25" i="3" s="1"/>
  <c r="K25" i="3" s="1"/>
  <c r="H22" i="2"/>
  <c r="L22" i="2"/>
  <c r="L23" i="3" s="1"/>
  <c r="K23" i="3" s="1"/>
  <c r="H20" i="2"/>
  <c r="H21" i="3" s="1"/>
  <c r="G21" i="3" s="1"/>
  <c r="L20" i="2"/>
  <c r="L21" i="3" s="1"/>
  <c r="K21" i="3" s="1"/>
  <c r="H26" i="2"/>
  <c r="L26" i="2"/>
  <c r="L27" i="3" s="1"/>
  <c r="K27" i="3" s="1"/>
  <c r="H25" i="2"/>
  <c r="L25" i="2"/>
  <c r="L26" i="3" s="1"/>
  <c r="K26" i="3" s="1"/>
  <c r="H23" i="2"/>
  <c r="L23" i="2"/>
  <c r="L24" i="3" s="1"/>
  <c r="K24" i="3" s="1"/>
  <c r="H21" i="2"/>
  <c r="L21" i="2"/>
  <c r="L22" i="3" s="1"/>
  <c r="K22" i="3" s="1"/>
  <c r="H19" i="2"/>
  <c r="H20" i="3" s="1"/>
  <c r="G20" i="3" s="1"/>
  <c r="L19" i="2"/>
  <c r="L20" i="3" s="1"/>
  <c r="K20" i="3" s="1"/>
  <c r="H27" i="2"/>
  <c r="H28" i="3" s="1"/>
  <c r="G28" i="3" s="1"/>
  <c r="L27" i="2"/>
  <c r="L28" i="3" s="1"/>
  <c r="K28" i="3" s="1"/>
  <c r="H16" i="2"/>
  <c r="H17" i="3" s="1"/>
  <c r="G17" i="3" s="1"/>
  <c r="L16" i="2"/>
  <c r="L17" i="3" s="1"/>
  <c r="K17" i="3" s="1"/>
  <c r="H14" i="2"/>
  <c r="L14" i="2"/>
  <c r="L15" i="3" s="1"/>
  <c r="H15" i="2"/>
  <c r="H16" i="3" s="1"/>
  <c r="G16" i="3" s="1"/>
  <c r="L15" i="2"/>
  <c r="L16" i="3" s="1"/>
  <c r="K16" i="3" s="1"/>
  <c r="H48" i="2"/>
  <c r="H47" i="2"/>
  <c r="H8" i="2"/>
  <c r="H11" i="2"/>
  <c r="H9" i="2"/>
  <c r="H10" i="3" s="1"/>
  <c r="G10" i="3" s="1"/>
  <c r="H13" i="2"/>
  <c r="H6" i="2"/>
  <c r="H7" i="3" s="1"/>
  <c r="H80" i="3"/>
  <c r="G69" i="3"/>
  <c r="G66" i="3"/>
  <c r="G64" i="3"/>
  <c r="G62" i="3"/>
  <c r="G60" i="3"/>
  <c r="G58" i="3"/>
  <c r="G56" i="3"/>
  <c r="G54" i="3"/>
  <c r="G52" i="3"/>
  <c r="G51" i="3"/>
  <c r="G68" i="3"/>
  <c r="G65" i="3"/>
  <c r="G63" i="3"/>
  <c r="G61" i="3"/>
  <c r="G59" i="3"/>
  <c r="G57" i="3"/>
  <c r="G55" i="3"/>
  <c r="G53" i="3"/>
  <c r="G67" i="3"/>
  <c r="H39" i="3"/>
  <c r="G39" i="3" s="1"/>
  <c r="H37" i="3"/>
  <c r="G37" i="3" s="1"/>
  <c r="H31" i="3"/>
  <c r="G31" i="3" s="1"/>
  <c r="H44" i="3"/>
  <c r="G44" i="3" s="1"/>
  <c r="H30" i="3"/>
  <c r="G30" i="3" s="1"/>
  <c r="H24" i="3"/>
  <c r="G24" i="3" s="1"/>
  <c r="H25" i="3"/>
  <c r="G25" i="3" s="1"/>
  <c r="H18" i="3"/>
  <c r="G18" i="3" s="1"/>
  <c r="H8" i="3"/>
  <c r="G8" i="3" s="1"/>
  <c r="H11" i="3"/>
  <c r="G11" i="3" s="1"/>
  <c r="H14" i="3" l="1"/>
  <c r="G14" i="3" s="1"/>
  <c r="H77" i="3"/>
  <c r="G77" i="3" s="1"/>
  <c r="H9" i="3"/>
  <c r="G9" i="3" s="1"/>
  <c r="H19" i="3"/>
  <c r="G19" i="3" s="1"/>
  <c r="H12" i="3"/>
  <c r="G12" i="3" s="1"/>
  <c r="H48" i="3"/>
  <c r="G48" i="3" s="1"/>
  <c r="H15" i="3"/>
  <c r="G15" i="3" s="1"/>
  <c r="H23" i="3"/>
  <c r="G23" i="3" s="1"/>
  <c r="H27" i="3"/>
  <c r="G27" i="3" s="1"/>
  <c r="H22" i="3"/>
  <c r="G22" i="3" s="1"/>
  <c r="H26" i="3"/>
  <c r="G26" i="3" s="1"/>
  <c r="H34" i="3"/>
  <c r="G34" i="3" s="1"/>
  <c r="H38" i="3"/>
  <c r="G38" i="3" s="1"/>
  <c r="H42" i="3"/>
  <c r="G42" i="3" s="1"/>
  <c r="H46" i="3"/>
  <c r="G46" i="3" s="1"/>
  <c r="H29" i="3"/>
  <c r="G29" i="3" s="1"/>
  <c r="H33" i="3"/>
  <c r="G33" i="3" s="1"/>
  <c r="H41" i="3"/>
  <c r="G41" i="3" s="1"/>
  <c r="H45" i="3"/>
  <c r="G45" i="3" s="1"/>
  <c r="H49" i="3"/>
  <c r="G49" i="3" s="1"/>
  <c r="L76" i="3"/>
  <c r="H76" i="3"/>
  <c r="L19" i="3"/>
  <c r="K19" i="3" s="1"/>
  <c r="G72" i="2"/>
  <c r="K80" i="3"/>
  <c r="K72" i="2"/>
  <c r="K15" i="3"/>
  <c r="K73" i="3"/>
  <c r="G80" i="3"/>
  <c r="G7" i="3"/>
  <c r="K76" i="3" l="1"/>
  <c r="G73" i="3"/>
  <c r="G76" i="3"/>
</calcChain>
</file>

<file path=xl/sharedStrings.xml><?xml version="1.0" encoding="utf-8"?>
<sst xmlns="http://schemas.openxmlformats.org/spreadsheetml/2006/main" count="477" uniqueCount="128">
  <si>
    <t>Project Name: Dania Beach US-1 (SR-5/A1A) Right-of-Way Improvements</t>
  </si>
  <si>
    <t>City Bid No.: 10-016</t>
  </si>
  <si>
    <t>Enco, LLC</t>
  </si>
  <si>
    <t>Green Construction Technologies</t>
  </si>
  <si>
    <t>Miguel Lopez Jr, Inc.</t>
  </si>
  <si>
    <t>Team Contracting</t>
  </si>
  <si>
    <t>Weekley Asphalt Paving</t>
  </si>
  <si>
    <t>Item No.</t>
  </si>
  <si>
    <t>Item Description</t>
  </si>
  <si>
    <t>Est. Quantity</t>
  </si>
  <si>
    <t>Unit</t>
  </si>
  <si>
    <t>Total Cost</t>
  </si>
  <si>
    <t>Bonds and Insurance</t>
  </si>
  <si>
    <t>LS</t>
  </si>
  <si>
    <t>Maintenance of Traffic (MOT) Design (Per FDOT 600 Series)</t>
  </si>
  <si>
    <t>Maintenance of Traffic (MOT) (Per FDOT Standards)</t>
  </si>
  <si>
    <t>As-Built Record Drawings</t>
  </si>
  <si>
    <t>Professional Video Documentation - Pre-construction, Weekly Photos, &amp; Post-construction</t>
  </si>
  <si>
    <t>Testing and Quality Control</t>
  </si>
  <si>
    <t xml:space="preserve">Permit, License and Inspection Fees* </t>
  </si>
  <si>
    <t>ALW</t>
  </si>
  <si>
    <t>Mobilization</t>
  </si>
  <si>
    <t>Clearing and Grubbing (As Per Plan &amp; FDOT Section 110)</t>
  </si>
  <si>
    <t>SQFT</t>
  </si>
  <si>
    <t>Remove Concrete Curb</t>
  </si>
  <si>
    <t>LF</t>
  </si>
  <si>
    <t>Remove Concrete Sidewalk/Apron/Turnouts and Aggregate Base</t>
  </si>
  <si>
    <t>Remove Large Shade Tree (&gt;11" dbh; including stumps)</t>
  </si>
  <si>
    <t>EA</t>
  </si>
  <si>
    <t>Fine Grading of Landscape Verges (As Per Plans)</t>
  </si>
  <si>
    <t>Type 'F' Concrete Curb (Per FDOT Index 300)</t>
  </si>
  <si>
    <t>4" Concrete Sidewalk (Per FDOT Index 310)</t>
  </si>
  <si>
    <t>Type 'B' Stabilization for Conc. Sidewalk (Per FDOT Section 160)</t>
  </si>
  <si>
    <t>Asphalt Overlay (Restoration Per FDOT Section 300-337)</t>
  </si>
  <si>
    <t>T</t>
  </si>
  <si>
    <t>Bituminous Aggregate Base (Per FDOT Section 300-337)</t>
  </si>
  <si>
    <t>Aggregate Base (Per FDOT Section 901-916)</t>
  </si>
  <si>
    <t>12" Type 'B' Stabilization for Roadway (Per FDOT Section 160 &amp; 911)</t>
  </si>
  <si>
    <t>Export of Soil (Surplus from Tree Planting Pits)</t>
  </si>
  <si>
    <t>CUYD</t>
  </si>
  <si>
    <t>Tree Grate (As Per Plans)</t>
  </si>
  <si>
    <t>Cocos nucifera 'Maypan' - 18' OA; 8.5' CT</t>
  </si>
  <si>
    <t>Cocos nucifera 'Maypan' - 22' OA; 8.5 CT</t>
  </si>
  <si>
    <t>Dictyosperma album - 12' OA; 8.5' CT</t>
  </si>
  <si>
    <t>Dictyosperma album - 14' OA; 8.5' CT</t>
  </si>
  <si>
    <t>Dictyosperma album - 16' OA; 8.5' CT</t>
  </si>
  <si>
    <t>Dictyosperma album - 18' OA; 8.5' CT</t>
  </si>
  <si>
    <t>Dypsis lastelliana - 12' OA; 8.5' CT</t>
  </si>
  <si>
    <t>Dypsis lastelliana - 14' OA; 8.5' CT</t>
  </si>
  <si>
    <t>Dypsis lastelliana - 16' OA; 8.5' CT</t>
  </si>
  <si>
    <t>Dypsis lastelliana - 18' OA; 8.5' CT</t>
  </si>
  <si>
    <t>Lagerstroemia indica 'Muskogee' - 17-18' OA; 8.5' CT; Standard</t>
  </si>
  <si>
    <t>Lagerstroemia indica 'Tuscarora' - 17-18' OA; 8.5' CT; Standard</t>
  </si>
  <si>
    <t>Phoenix dactylifera 'Medjool' - 10' CT</t>
  </si>
  <si>
    <t>Bulnesia arborea - 17-18' OA; 8.5' CT; Standard</t>
  </si>
  <si>
    <t>Thrinax radiata - 12' OA; 8.5' CT</t>
  </si>
  <si>
    <t>Thrinax radiata - 14' OA; 8.5' CT</t>
  </si>
  <si>
    <t>Thrinax radiata - 16' OA; 8.5' CT</t>
  </si>
  <si>
    <t>Thrinax radiata - 18' OA; 8.5' CT</t>
  </si>
  <si>
    <t>Tradescantia viginiana - 1 Gal.; 12" OA; Full</t>
  </si>
  <si>
    <t>FloraMulch</t>
  </si>
  <si>
    <t>Ultimateflora zoysiagrass (Solid Sod)</t>
  </si>
  <si>
    <t>Irrigation Design (As Per Plans - Approx 18,714 sqft of coverage)</t>
  </si>
  <si>
    <t>2" Mainline (As Per Plans)</t>
  </si>
  <si>
    <t>x</t>
  </si>
  <si>
    <t>1-1/2" Lateral Line (As Per Plans)</t>
  </si>
  <si>
    <t>1-1/4" Lateral Line (As Per Plans)</t>
  </si>
  <si>
    <t>1" Lateral Line (As Per Plans)</t>
  </si>
  <si>
    <t>3/4" Lateral Line (As Per Plans)</t>
  </si>
  <si>
    <t>6" Pop-up Spray Head (As Per Plans)</t>
  </si>
  <si>
    <t>12" Pop-up Spray Head (As Per Plans)</t>
  </si>
  <si>
    <t>Bubblers - 1/4, 1/2, 1, 2gpm (As Per Plans)</t>
  </si>
  <si>
    <t>2" Control Valve w/ Valve Box (As Per Plans)</t>
  </si>
  <si>
    <t>1" Quick Coupler Valve w/ Valve Box (As Per Plans)</t>
  </si>
  <si>
    <t>Backflow Preventer - PVB (As Per Plans)</t>
  </si>
  <si>
    <t>Irrigation Controller w/ Pedestal and Base (As Per Plans)</t>
  </si>
  <si>
    <t>Irrigation Controller Ground Assembly (As Per Plans)</t>
  </si>
  <si>
    <t>Irrigation Controller ET Manager (As Per Plans) (Add-Alternate)</t>
  </si>
  <si>
    <t>Irrigation Controller Rain Gauge (As Per Plans) (Add-Alternate)</t>
  </si>
  <si>
    <t>Service Tap and Meter Assembly (As Per Plans)</t>
  </si>
  <si>
    <t>Restoration for Service Tap (As Per Plan)</t>
  </si>
  <si>
    <t>2" Gate Valve (As Per Plans)</t>
  </si>
  <si>
    <t>Horizontal Directional Bore (As Per Plans)</t>
  </si>
  <si>
    <t>Irrigation Design-Build Allowance</t>
  </si>
  <si>
    <t>Contingency/Discretionary Allowance for unforeseen field conditions or additional construction work approved by the City Engineering Services Department</t>
  </si>
  <si>
    <t>Total Base Bid (Items 1 - 65)</t>
  </si>
  <si>
    <t>Alternative Bid Item No.1</t>
  </si>
  <si>
    <t>Excavate and Export existing soils from landscape verges to a 2' foot depth (As Per Plans)</t>
  </si>
  <si>
    <t>Planting Soil Replace and Grade (As Per Plans)</t>
  </si>
  <si>
    <t>Alternative Bid Item No.2</t>
  </si>
  <si>
    <t>Relocate Existing Palms in the project limits (As Per Plans) within city limits of Dania Beach (Per the City)</t>
  </si>
  <si>
    <t>Acknowledged All Addendums/Clarifications</t>
  </si>
  <si>
    <t>Bid Security</t>
  </si>
  <si>
    <t>IBI Group Project No.: 27133</t>
  </si>
  <si>
    <r>
      <t xml:space="preserve">Bid Tabulation - </t>
    </r>
    <r>
      <rPr>
        <b/>
        <sz val="14"/>
        <color rgb="FFFF0000"/>
        <rFont val="Arial"/>
        <family val="2"/>
      </rPr>
      <t>Phase 2</t>
    </r>
  </si>
  <si>
    <r>
      <t xml:space="preserve">Bid Tabulation - </t>
    </r>
    <r>
      <rPr>
        <b/>
        <sz val="14"/>
        <color rgb="FFFF0000"/>
        <rFont val="Arial"/>
        <family val="2"/>
      </rPr>
      <t>Total Project</t>
    </r>
  </si>
  <si>
    <t>Unit Prices</t>
  </si>
  <si>
    <t>Soil excavation on-site</t>
  </si>
  <si>
    <t>Soil export and dispose off-site</t>
  </si>
  <si>
    <t>Soil import (structural fill) graded</t>
  </si>
  <si>
    <t>Import structural fill - embankment/compaction</t>
  </si>
  <si>
    <t>Import drainage/planting soil per specifications</t>
  </si>
  <si>
    <t>Engineered fill: #304 stone - placed &amp; compacted</t>
  </si>
  <si>
    <t>Engineered fill: #57 stone - placed &amp; compacted</t>
  </si>
  <si>
    <t>Engineered fill: #1 &amp; #2 stone - placed &amp; compacted</t>
  </si>
  <si>
    <t>6" Concrete sidewalk/pavement (Per FDOT index 310)</t>
  </si>
  <si>
    <t>4" PVC SDR 26 fabric wrapped perforated underdrain</t>
  </si>
  <si>
    <t>18" x 6" french drain</t>
  </si>
  <si>
    <t>Silt fence</t>
  </si>
  <si>
    <t>Inlet Protection</t>
  </si>
  <si>
    <t>Curb Inlet Protection</t>
  </si>
  <si>
    <t>12' wide construction drive - 12" of #1  &amp; #2 stone, fabric wrapped and topped with #57 stone</t>
  </si>
  <si>
    <r>
      <t xml:space="preserve">Bid Tabulation - </t>
    </r>
    <r>
      <rPr>
        <b/>
        <sz val="14"/>
        <color rgb="FFFF0000"/>
        <rFont val="Arial"/>
        <family val="2"/>
      </rPr>
      <t>Summary</t>
    </r>
  </si>
  <si>
    <t>Bidder's Place:</t>
  </si>
  <si>
    <t>Amount Higher Than Lowest Bidder:</t>
  </si>
  <si>
    <t>Total Unit Price</t>
  </si>
  <si>
    <t>Avg Unit Price</t>
  </si>
  <si>
    <t>N/A</t>
  </si>
  <si>
    <t>Yes</t>
  </si>
  <si>
    <t>Total Add-Alternate No. 1</t>
  </si>
  <si>
    <t>Acknowledged All Addendums</t>
  </si>
  <si>
    <t>Project Name: Dania Beach US-1 (SR-5/A1A) Right-of-Way Improvements Phase 2</t>
  </si>
  <si>
    <t>City Bid No.: xx-xxx</t>
  </si>
  <si>
    <t>Company</t>
  </si>
  <si>
    <t>City Bid No.: 12-008</t>
  </si>
  <si>
    <t>FHP Tectonics</t>
  </si>
  <si>
    <t>Phase 2 Base Bid</t>
  </si>
  <si>
    <t>Total Bid (Items No. 1 + 4)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</si>
</sst>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b/>
      <sz val="14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lightGray">
        <bgColor theme="3" tint="0.79992065187536243"/>
      </patternFill>
    </fill>
    <fill>
      <patternFill patternType="lightGray">
        <bgColor theme="9" tint="0.79995117038483843"/>
      </patternFill>
    </fill>
  </fills>
  <borders count="4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indexed="64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double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Border="1"/>
    <xf numFmtId="0" fontId="6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/>
    </xf>
    <xf numFmtId="0" fontId="5" fillId="0" borderId="9" xfId="0" applyFont="1" applyBorder="1" applyAlignment="1">
      <alignment horizontal="center"/>
    </xf>
    <xf numFmtId="0" fontId="1" fillId="0" borderId="10" xfId="0" applyFont="1" applyBorder="1" applyAlignment="1" applyProtection="1">
      <alignment wrapText="1"/>
      <protection locked="0"/>
    </xf>
    <xf numFmtId="3" fontId="1" fillId="0" borderId="11" xfId="0" applyNumberFormat="1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8" fontId="1" fillId="2" borderId="13" xfId="0" applyNumberFormat="1" applyFont="1" applyFill="1" applyBorder="1" applyAlignment="1">
      <alignment horizontal="right"/>
    </xf>
    <xf numFmtId="8" fontId="1" fillId="2" borderId="14" xfId="0" applyNumberFormat="1" applyFont="1" applyFill="1" applyBorder="1" applyAlignment="1">
      <alignment horizontal="right"/>
    </xf>
    <xf numFmtId="8" fontId="1" fillId="3" borderId="13" xfId="0" applyNumberFormat="1" applyFont="1" applyFill="1" applyBorder="1" applyAlignment="1">
      <alignment horizontal="right"/>
    </xf>
    <xf numFmtId="8" fontId="1" fillId="3" borderId="14" xfId="0" applyNumberFormat="1" applyFont="1" applyFill="1" applyBorder="1" applyAlignment="1">
      <alignment horizontal="right"/>
    </xf>
    <xf numFmtId="8" fontId="1" fillId="2" borderId="15" xfId="0" applyNumberFormat="1" applyFont="1" applyFill="1" applyBorder="1" applyAlignment="1">
      <alignment horizontal="right"/>
    </xf>
    <xf numFmtId="8" fontId="1" fillId="2" borderId="10" xfId="0" applyNumberFormat="1" applyFont="1" applyFill="1" applyBorder="1" applyAlignment="1">
      <alignment horizontal="right"/>
    </xf>
    <xf numFmtId="8" fontId="1" fillId="3" borderId="15" xfId="0" applyNumberFormat="1" applyFont="1" applyFill="1" applyBorder="1" applyAlignment="1">
      <alignment horizontal="right"/>
    </xf>
    <xf numFmtId="8" fontId="1" fillId="3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5" fillId="5" borderId="9" xfId="0" applyFont="1" applyFill="1" applyBorder="1" applyAlignment="1">
      <alignment horizontal="center"/>
    </xf>
    <xf numFmtId="0" fontId="1" fillId="5" borderId="10" xfId="0" applyFont="1" applyFill="1" applyBorder="1" applyAlignment="1" applyProtection="1">
      <alignment vertical="center" wrapText="1"/>
      <protection locked="0"/>
    </xf>
    <xf numFmtId="3" fontId="1" fillId="5" borderId="11" xfId="0" applyNumberFormat="1" applyFont="1" applyFill="1" applyBorder="1" applyAlignment="1" applyProtection="1">
      <alignment horizontal="center" wrapText="1"/>
      <protection locked="0"/>
    </xf>
    <xf numFmtId="0" fontId="1" fillId="5" borderId="12" xfId="0" applyFont="1" applyFill="1" applyBorder="1" applyAlignment="1" applyProtection="1">
      <alignment horizontal="center" wrapText="1"/>
      <protection locked="0"/>
    </xf>
    <xf numFmtId="8" fontId="1" fillId="5" borderId="16" xfId="0" applyNumberFormat="1" applyFont="1" applyFill="1" applyBorder="1" applyAlignment="1">
      <alignment horizontal="right"/>
    </xf>
    <xf numFmtId="8" fontId="1" fillId="5" borderId="10" xfId="0" applyNumberFormat="1" applyFont="1" applyFill="1" applyBorder="1" applyAlignment="1">
      <alignment horizontal="right"/>
    </xf>
    <xf numFmtId="8" fontId="1" fillId="5" borderId="15" xfId="0" applyNumberFormat="1" applyFont="1" applyFill="1" applyBorder="1" applyAlignment="1">
      <alignment horizontal="right"/>
    </xf>
    <xf numFmtId="8" fontId="1" fillId="5" borderId="11" xfId="0" applyNumberFormat="1" applyFont="1" applyFill="1" applyBorder="1" applyAlignment="1">
      <alignment horizontal="right"/>
    </xf>
    <xf numFmtId="0" fontId="1" fillId="0" borderId="0" xfId="0" applyFont="1" applyBorder="1"/>
    <xf numFmtId="0" fontId="1" fillId="0" borderId="10" xfId="0" applyFont="1" applyBorder="1" applyAlignment="1">
      <alignment horizontal="left" wrapText="1"/>
    </xf>
    <xf numFmtId="3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3" fontId="1" fillId="0" borderId="17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5" borderId="10" xfId="0" applyFont="1" applyFill="1" applyBorder="1" applyAlignment="1" applyProtection="1">
      <alignment wrapText="1"/>
      <protection locked="0"/>
    </xf>
    <xf numFmtId="3" fontId="1" fillId="5" borderId="17" xfId="0" applyNumberFormat="1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left" wrapText="1"/>
    </xf>
    <xf numFmtId="0" fontId="8" fillId="6" borderId="11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8" fontId="1" fillId="6" borderId="15" xfId="0" applyNumberFormat="1" applyFont="1" applyFill="1" applyBorder="1" applyAlignment="1">
      <alignment horizontal="right"/>
    </xf>
    <xf numFmtId="8" fontId="1" fillId="6" borderId="10" xfId="0" applyNumberFormat="1" applyFont="1" applyFill="1" applyBorder="1" applyAlignment="1">
      <alignment horizontal="right"/>
    </xf>
    <xf numFmtId="0" fontId="5" fillId="7" borderId="9" xfId="0" applyFont="1" applyFill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8" fontId="1" fillId="2" borderId="21" xfId="0" applyNumberFormat="1" applyFont="1" applyFill="1" applyBorder="1" applyAlignment="1">
      <alignment horizontal="right"/>
    </xf>
    <xf numFmtId="8" fontId="1" fillId="2" borderId="20" xfId="0" applyNumberFormat="1" applyFont="1" applyFill="1" applyBorder="1" applyAlignment="1">
      <alignment horizontal="right"/>
    </xf>
    <xf numFmtId="8" fontId="1" fillId="3" borderId="21" xfId="0" applyNumberFormat="1" applyFont="1" applyFill="1" applyBorder="1" applyAlignment="1">
      <alignment horizontal="right"/>
    </xf>
    <xf numFmtId="8" fontId="1" fillId="3" borderId="20" xfId="0" applyNumberFormat="1" applyFont="1" applyFill="1" applyBorder="1" applyAlignment="1">
      <alignment horizontal="right"/>
    </xf>
    <xf numFmtId="0" fontId="5" fillId="0" borderId="22" xfId="0" applyFont="1" applyBorder="1" applyAlignment="1">
      <alignment horizontal="center"/>
    </xf>
    <xf numFmtId="0" fontId="1" fillId="0" borderId="23" xfId="0" applyFont="1" applyBorder="1" applyAlignment="1" applyProtection="1">
      <protection locked="0"/>
    </xf>
    <xf numFmtId="3" fontId="1" fillId="0" borderId="24" xfId="0" applyNumberFormat="1" applyFont="1" applyBorder="1" applyAlignment="1" applyProtection="1">
      <alignment horizontal="center" wrapText="1"/>
      <protection locked="0"/>
    </xf>
    <xf numFmtId="0" fontId="1" fillId="0" borderId="25" xfId="0" applyFont="1" applyBorder="1" applyAlignment="1" applyProtection="1">
      <alignment horizontal="center" wrapText="1"/>
      <protection locked="0"/>
    </xf>
    <xf numFmtId="8" fontId="1" fillId="2" borderId="26" xfId="0" applyNumberFormat="1" applyFont="1" applyFill="1" applyBorder="1" applyAlignment="1">
      <alignment horizontal="right"/>
    </xf>
    <xf numFmtId="8" fontId="1" fillId="3" borderId="26" xfId="0" applyNumberFormat="1" applyFont="1" applyFill="1" applyBorder="1" applyAlignment="1">
      <alignment horizontal="right"/>
    </xf>
    <xf numFmtId="3" fontId="1" fillId="0" borderId="12" xfId="0" applyNumberFormat="1" applyFont="1" applyBorder="1" applyAlignment="1" applyProtection="1">
      <alignment horizontal="center" wrapText="1"/>
      <protection locked="0"/>
    </xf>
    <xf numFmtId="0" fontId="1" fillId="6" borderId="12" xfId="0" applyFont="1" applyFill="1" applyBorder="1" applyAlignment="1" applyProtection="1">
      <alignment horizontal="center" wrapText="1"/>
      <protection locked="0"/>
    </xf>
    <xf numFmtId="0" fontId="1" fillId="6" borderId="10" xfId="0" applyFont="1" applyFill="1" applyBorder="1" applyAlignment="1" applyProtection="1">
      <alignment wrapText="1"/>
      <protection locked="0"/>
    </xf>
    <xf numFmtId="0" fontId="1" fillId="6" borderId="10" xfId="0" applyFont="1" applyFill="1" applyBorder="1" applyAlignment="1" applyProtection="1">
      <alignment vertical="center" wrapText="1"/>
      <protection locked="0"/>
    </xf>
    <xf numFmtId="8" fontId="1" fillId="6" borderId="16" xfId="0" applyNumberFormat="1" applyFont="1" applyFill="1" applyBorder="1" applyAlignment="1">
      <alignment horizontal="right"/>
    </xf>
    <xf numFmtId="8" fontId="1" fillId="6" borderId="11" xfId="0" applyNumberFormat="1" applyFont="1" applyFill="1" applyBorder="1" applyAlignment="1">
      <alignment horizontal="right"/>
    </xf>
    <xf numFmtId="0" fontId="0" fillId="0" borderId="12" xfId="0" applyBorder="1" applyAlignment="1" applyProtection="1">
      <alignment horizontal="center" wrapText="1"/>
      <protection locked="0"/>
    </xf>
    <xf numFmtId="3" fontId="1" fillId="0" borderId="18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wrapText="1"/>
      <protection locked="0"/>
    </xf>
    <xf numFmtId="3" fontId="1" fillId="5" borderId="12" xfId="0" applyNumberFormat="1" applyFont="1" applyFill="1" applyBorder="1" applyAlignment="1" applyProtection="1">
      <alignment horizontal="center" wrapText="1"/>
      <protection locked="0"/>
    </xf>
    <xf numFmtId="3" fontId="1" fillId="0" borderId="27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3" fontId="8" fillId="6" borderId="11" xfId="0" applyNumberFormat="1" applyFont="1" applyFill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0" fontId="5" fillId="8" borderId="9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left"/>
    </xf>
    <xf numFmtId="3" fontId="8" fillId="8" borderId="11" xfId="0" applyNumberFormat="1" applyFont="1" applyFill="1" applyBorder="1" applyAlignment="1">
      <alignment horizontal="center"/>
    </xf>
    <xf numFmtId="0" fontId="8" fillId="8" borderId="10" xfId="0" applyFont="1" applyFill="1" applyBorder="1" applyAlignment="1">
      <alignment horizontal="center"/>
    </xf>
    <xf numFmtId="0" fontId="0" fillId="4" borderId="7" xfId="0" applyFill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protection locked="0"/>
    </xf>
    <xf numFmtId="3" fontId="1" fillId="0" borderId="17" xfId="0" applyNumberFormat="1" applyFont="1" applyBorder="1" applyAlignment="1" applyProtection="1">
      <alignment horizontal="center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8" fontId="1" fillId="2" borderId="32" xfId="0" applyNumberFormat="1" applyFont="1" applyFill="1" applyBorder="1" applyAlignment="1">
      <alignment horizontal="right"/>
    </xf>
    <xf numFmtId="8" fontId="1" fillId="3" borderId="32" xfId="0" applyNumberFormat="1" applyFont="1" applyFill="1" applyBorder="1" applyAlignment="1">
      <alignment horizontal="right"/>
    </xf>
    <xf numFmtId="0" fontId="5" fillId="0" borderId="33" xfId="0" applyFont="1" applyBorder="1" applyAlignment="1">
      <alignment horizontal="center"/>
    </xf>
    <xf numFmtId="0" fontId="1" fillId="0" borderId="34" xfId="0" applyFont="1" applyBorder="1"/>
    <xf numFmtId="0" fontId="5" fillId="0" borderId="12" xfId="0" applyFont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30" xfId="0" applyBorder="1" applyAlignment="1" applyProtection="1">
      <alignment horizontal="center" wrapText="1"/>
      <protection locked="0"/>
    </xf>
    <xf numFmtId="3" fontId="0" fillId="0" borderId="11" xfId="0" applyNumberFormat="1" applyBorder="1" applyAlignment="1" applyProtection="1">
      <alignment horizontal="center" wrapText="1"/>
      <protection locked="0"/>
    </xf>
    <xf numFmtId="8" fontId="1" fillId="3" borderId="35" xfId="0" applyNumberFormat="1" applyFont="1" applyFill="1" applyBorder="1" applyAlignment="1">
      <alignment horizontal="right"/>
    </xf>
    <xf numFmtId="8" fontId="1" fillId="9" borderId="10" xfId="0" applyNumberFormat="1" applyFont="1" applyFill="1" applyBorder="1" applyAlignment="1">
      <alignment horizontal="right"/>
    </xf>
    <xf numFmtId="8" fontId="1" fillId="10" borderId="10" xfId="0" applyNumberFormat="1" applyFont="1" applyFill="1" applyBorder="1" applyAlignment="1">
      <alignment horizontal="right"/>
    </xf>
    <xf numFmtId="8" fontId="1" fillId="3" borderId="31" xfId="0" applyNumberFormat="1" applyFont="1" applyFill="1" applyBorder="1" applyAlignment="1">
      <alignment horizontal="right"/>
    </xf>
    <xf numFmtId="8" fontId="1" fillId="3" borderId="37" xfId="0" applyNumberFormat="1" applyFont="1" applyFill="1" applyBorder="1" applyAlignment="1">
      <alignment horizontal="right"/>
    </xf>
    <xf numFmtId="8" fontId="1" fillId="5" borderId="31" xfId="0" applyNumberFormat="1" applyFont="1" applyFill="1" applyBorder="1" applyAlignment="1">
      <alignment horizontal="right"/>
    </xf>
    <xf numFmtId="8" fontId="1" fillId="2" borderId="31" xfId="0" applyNumberFormat="1" applyFont="1" applyFill="1" applyBorder="1" applyAlignment="1">
      <alignment horizontal="right"/>
    </xf>
    <xf numFmtId="8" fontId="1" fillId="9" borderId="23" xfId="0" applyNumberFormat="1" applyFont="1" applyFill="1" applyBorder="1" applyAlignment="1">
      <alignment horizontal="right"/>
    </xf>
    <xf numFmtId="8" fontId="1" fillId="10" borderId="23" xfId="0" applyNumberFormat="1" applyFont="1" applyFill="1" applyBorder="1" applyAlignment="1">
      <alignment horizontal="right"/>
    </xf>
    <xf numFmtId="8" fontId="1" fillId="2" borderId="38" xfId="0" applyNumberFormat="1" applyFont="1" applyFill="1" applyBorder="1" applyAlignment="1">
      <alignment horizontal="right"/>
    </xf>
    <xf numFmtId="8" fontId="1" fillId="2" borderId="39" xfId="0" applyNumberFormat="1" applyFont="1" applyFill="1" applyBorder="1" applyAlignment="1">
      <alignment horizontal="right"/>
    </xf>
    <xf numFmtId="8" fontId="1" fillId="5" borderId="38" xfId="0" applyNumberFormat="1" applyFont="1" applyFill="1" applyBorder="1" applyAlignment="1">
      <alignment horizontal="right"/>
    </xf>
    <xf numFmtId="8" fontId="0" fillId="3" borderId="15" xfId="0" applyNumberFormat="1" applyFill="1" applyBorder="1" applyAlignment="1">
      <alignment horizontal="right"/>
    </xf>
    <xf numFmtId="8" fontId="1" fillId="3" borderId="40" xfId="0" applyNumberFormat="1" applyFont="1" applyFill="1" applyBorder="1" applyAlignment="1">
      <alignment horizontal="right"/>
    </xf>
    <xf numFmtId="8" fontId="1" fillId="3" borderId="36" xfId="0" applyNumberFormat="1" applyFont="1" applyFill="1" applyBorder="1" applyAlignment="1">
      <alignment horizontal="right"/>
    </xf>
    <xf numFmtId="8" fontId="1" fillId="5" borderId="35" xfId="0" applyNumberFormat="1" applyFont="1" applyFill="1" applyBorder="1" applyAlignment="1">
      <alignment horizontal="right"/>
    </xf>
    <xf numFmtId="8" fontId="1" fillId="5" borderId="36" xfId="0" applyNumberFormat="1" applyFont="1" applyFill="1" applyBorder="1" applyAlignment="1">
      <alignment horizontal="right"/>
    </xf>
    <xf numFmtId="8" fontId="1" fillId="2" borderId="41" xfId="0" applyNumberFormat="1" applyFont="1" applyFill="1" applyBorder="1" applyAlignment="1">
      <alignment horizontal="right"/>
    </xf>
    <xf numFmtId="8" fontId="1" fillId="5" borderId="41" xfId="0" applyNumberFormat="1" applyFont="1" applyFill="1" applyBorder="1" applyAlignment="1">
      <alignment horizontal="right"/>
    </xf>
    <xf numFmtId="8" fontId="0" fillId="3" borderId="10" xfId="0" applyNumberFormat="1" applyFill="1" applyBorder="1" applyAlignment="1">
      <alignment horizontal="right"/>
    </xf>
    <xf numFmtId="0" fontId="0" fillId="0" borderId="0" xfId="0" applyFont="1"/>
    <xf numFmtId="8" fontId="1" fillId="0" borderId="0" xfId="0" applyNumberFormat="1" applyFont="1"/>
    <xf numFmtId="8" fontId="1" fillId="3" borderId="42" xfId="0" applyNumberFormat="1" applyFont="1" applyFill="1" applyBorder="1" applyAlignment="1">
      <alignment horizontal="right"/>
    </xf>
    <xf numFmtId="8" fontId="1" fillId="3" borderId="29" xfId="0" applyNumberFormat="1" applyFont="1" applyFill="1" applyBorder="1" applyAlignment="1">
      <alignment horizontal="right"/>
    </xf>
    <xf numFmtId="8" fontId="1" fillId="5" borderId="29" xfId="0" applyNumberFormat="1" applyFont="1" applyFill="1" applyBorder="1" applyAlignment="1">
      <alignment horizontal="right"/>
    </xf>
    <xf numFmtId="8" fontId="1" fillId="3" borderId="38" xfId="0" applyNumberFormat="1" applyFont="1" applyFill="1" applyBorder="1" applyAlignment="1">
      <alignment horizontal="right"/>
    </xf>
    <xf numFmtId="0" fontId="1" fillId="0" borderId="38" xfId="0" applyFont="1" applyBorder="1" applyAlignment="1">
      <alignment horizontal="center"/>
    </xf>
    <xf numFmtId="8" fontId="1" fillId="2" borderId="16" xfId="0" applyNumberFormat="1" applyFont="1" applyFill="1" applyBorder="1" applyAlignment="1">
      <alignment horizontal="right"/>
    </xf>
    <xf numFmtId="8" fontId="1" fillId="6" borderId="21" xfId="0" applyNumberFormat="1" applyFont="1" applyFill="1" applyBorder="1" applyAlignment="1">
      <alignment horizontal="right"/>
    </xf>
    <xf numFmtId="8" fontId="1" fillId="6" borderId="20" xfId="0" applyNumberFormat="1" applyFont="1" applyFill="1" applyBorder="1" applyAlignment="1">
      <alignment horizontal="right"/>
    </xf>
    <xf numFmtId="8" fontId="1" fillId="2" borderId="43" xfId="0" applyNumberFormat="1" applyFont="1" applyFill="1" applyBorder="1" applyAlignment="1">
      <alignment horizontal="right"/>
    </xf>
    <xf numFmtId="8" fontId="1" fillId="3" borderId="43" xfId="0" applyNumberFormat="1" applyFont="1" applyFill="1" applyBorder="1" applyAlignment="1">
      <alignment horizontal="right"/>
    </xf>
    <xf numFmtId="8" fontId="1" fillId="3" borderId="44" xfId="0" applyNumberFormat="1" applyFont="1" applyFill="1" applyBorder="1" applyAlignment="1">
      <alignment horizontal="right"/>
    </xf>
    <xf numFmtId="8" fontId="1" fillId="2" borderId="44" xfId="0" applyNumberFormat="1" applyFont="1" applyFill="1" applyBorder="1" applyAlignment="1">
      <alignment horizontal="right"/>
    </xf>
    <xf numFmtId="44" fontId="1" fillId="5" borderId="15" xfId="0" applyNumberFormat="1" applyFont="1" applyFill="1" applyBorder="1" applyAlignment="1">
      <alignment horizontal="right"/>
    </xf>
    <xf numFmtId="8" fontId="1" fillId="6" borderId="32" xfId="0" applyNumberFormat="1" applyFont="1" applyFill="1" applyBorder="1" applyAlignment="1">
      <alignment horizontal="right"/>
    </xf>
    <xf numFmtId="8" fontId="1" fillId="2" borderId="37" xfId="0" applyNumberFormat="1" applyFont="1" applyFill="1" applyBorder="1" applyAlignment="1">
      <alignment horizontal="right"/>
    </xf>
    <xf numFmtId="8" fontId="0" fillId="3" borderId="21" xfId="0" applyNumberFormat="1" applyFill="1" applyBorder="1" applyAlignment="1">
      <alignment horizontal="center" vertical="center"/>
    </xf>
    <xf numFmtId="8" fontId="0" fillId="2" borderId="21" xfId="0" applyNumberFormat="1" applyFill="1" applyBorder="1" applyAlignment="1">
      <alignment horizontal="center" vertical="center"/>
    </xf>
    <xf numFmtId="8" fontId="0" fillId="2" borderId="26" xfId="0" applyNumberForma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left"/>
    </xf>
    <xf numFmtId="3" fontId="0" fillId="5" borderId="11" xfId="0" applyNumberFormat="1" applyFill="1" applyBorder="1" applyAlignment="1" applyProtection="1">
      <alignment horizontal="center" wrapText="1"/>
      <protection locked="0"/>
    </xf>
    <xf numFmtId="8" fontId="1" fillId="5" borderId="21" xfId="0" applyNumberFormat="1" applyFont="1" applyFill="1" applyBorder="1" applyAlignment="1">
      <alignment horizontal="right"/>
    </xf>
    <xf numFmtId="8" fontId="1" fillId="5" borderId="20" xfId="0" applyNumberFormat="1" applyFont="1" applyFill="1" applyBorder="1" applyAlignment="1">
      <alignment horizontal="right"/>
    </xf>
    <xf numFmtId="0" fontId="8" fillId="5" borderId="19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0" fillId="0" borderId="31" xfId="0" applyBorder="1" applyAlignment="1" applyProtection="1">
      <protection locked="0"/>
    </xf>
    <xf numFmtId="8" fontId="0" fillId="3" borderId="26" xfId="0" applyNumberForma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wrapText="1"/>
      <protection locked="0"/>
    </xf>
    <xf numFmtId="8" fontId="1" fillId="3" borderId="12" xfId="0" applyNumberFormat="1" applyFont="1" applyFill="1" applyBorder="1" applyAlignment="1">
      <alignment horizontal="right"/>
    </xf>
    <xf numFmtId="8" fontId="1" fillId="2" borderId="47" xfId="0" applyNumberFormat="1" applyFont="1" applyFill="1" applyBorder="1" applyAlignment="1">
      <alignment horizontal="right"/>
    </xf>
    <xf numFmtId="0" fontId="1" fillId="6" borderId="12" xfId="0" applyFont="1" applyFill="1" applyBorder="1" applyAlignment="1">
      <alignment horizontal="left" wrapText="1"/>
    </xf>
    <xf numFmtId="8" fontId="1" fillId="6" borderId="12" xfId="0" applyNumberFormat="1" applyFont="1" applyFill="1" applyBorder="1" applyAlignment="1">
      <alignment horizontal="right"/>
    </xf>
    <xf numFmtId="8" fontId="1" fillId="6" borderId="47" xfId="0" applyNumberFormat="1" applyFont="1" applyFill="1" applyBorder="1" applyAlignment="1">
      <alignment horizontal="right"/>
    </xf>
    <xf numFmtId="0" fontId="0" fillId="0" borderId="12" xfId="0" applyFont="1" applyBorder="1" applyAlignment="1">
      <alignment horizontal="left" wrapText="1"/>
    </xf>
    <xf numFmtId="8" fontId="1" fillId="2" borderId="47" xfId="0" applyNumberFormat="1" applyFont="1" applyFill="1" applyBorder="1"/>
    <xf numFmtId="0" fontId="4" fillId="3" borderId="12" xfId="0" applyNumberFormat="1" applyFont="1" applyFill="1" applyBorder="1" applyAlignment="1">
      <alignment horizontal="center"/>
    </xf>
    <xf numFmtId="0" fontId="4" fillId="2" borderId="47" xfId="0" applyNumberFormat="1" applyFont="1" applyFill="1" applyBorder="1" applyAlignment="1">
      <alignment horizontal="center"/>
    </xf>
    <xf numFmtId="0" fontId="0" fillId="5" borderId="12" xfId="0" applyFont="1" applyFill="1" applyBorder="1" applyAlignment="1">
      <alignment horizontal="left"/>
    </xf>
    <xf numFmtId="8" fontId="1" fillId="5" borderId="12" xfId="0" applyNumberFormat="1" applyFont="1" applyFill="1" applyBorder="1" applyAlignment="1">
      <alignment horizontal="right"/>
    </xf>
    <xf numFmtId="8" fontId="1" fillId="5" borderId="47" xfId="0" applyNumberFormat="1" applyFont="1" applyFill="1" applyBorder="1" applyAlignment="1">
      <alignment horizontal="right"/>
    </xf>
    <xf numFmtId="0" fontId="0" fillId="7" borderId="12" xfId="0" applyFill="1" applyBorder="1" applyAlignment="1">
      <alignment horizontal="left" wrapText="1"/>
    </xf>
    <xf numFmtId="8" fontId="4" fillId="7" borderId="12" xfId="0" applyNumberFormat="1" applyFont="1" applyFill="1" applyBorder="1" applyAlignment="1"/>
    <xf numFmtId="8" fontId="4" fillId="7" borderId="47" xfId="0" applyNumberFormat="1" applyFont="1" applyFill="1" applyBorder="1" applyAlignment="1"/>
    <xf numFmtId="0" fontId="0" fillId="0" borderId="33" xfId="0" applyFont="1" applyBorder="1" applyAlignment="1">
      <alignment horizontal="left" wrapText="1"/>
    </xf>
    <xf numFmtId="0" fontId="4" fillId="3" borderId="33" xfId="0" applyNumberFormat="1" applyFont="1" applyFill="1" applyBorder="1" applyAlignment="1">
      <alignment horizontal="center"/>
    </xf>
    <xf numFmtId="0" fontId="4" fillId="2" borderId="48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8" fontId="7" fillId="8" borderId="16" xfId="0" applyNumberFormat="1" applyFont="1" applyFill="1" applyBorder="1" applyAlignment="1">
      <alignment horizontal="right"/>
    </xf>
    <xf numFmtId="8" fontId="7" fillId="8" borderId="29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7133%20US%201%20ROW%20Landscape%20&amp;%20Gateway%20Dania%20Beach%20CRA\6.0%20Contract%20Document%20Phase\Bidding%20Assistance\Bid%20Evaluations\bid-evaluation_En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7133%20US%201%20ROW%20Landscape%20&amp;%20Gateway%20Dania%20Beach%20CRA\6.0%20Contract%20Document%20Phase\Bidding%20Assistance\Bid%20Evaluations\bid-evaluation_GC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7133%20US%201%20ROW%20Landscape%20&amp;%20Gateway%20Dania%20Beach%20CRA\6.0%20Contract%20Document%20Phase\Bidding%20Assistance\Bid%20Evaluations\bid-evaluation_ML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7133%20US%201%20ROW%20Landscape%20&amp;%20Gateway%20Dania%20Beach%20CRA\6.0%20Contract%20Document%20Phase\Bidding%20Assistance\Bid%20Evaluations\bid-evaluation_TC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7133%20US%201%20ROW%20Landscape%20&amp;%20Gateway%20Dania%20Beach%20CRA\6.0%20Contract%20Document%20Phase\Bidding%20Assistance\Bid%20Evaluations\bid-evaluation_W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Project"/>
      <sheetName val="Phase 1"/>
      <sheetName val="Phase 2"/>
      <sheetName val="Unit Prices"/>
      <sheetName val="Bid Summary"/>
    </sheetNames>
    <sheetDataSet>
      <sheetData sheetId="0"/>
      <sheetData sheetId="1">
        <row r="8">
          <cell r="G8">
            <v>11900</v>
          </cell>
        </row>
      </sheetData>
      <sheetData sheetId="2">
        <row r="8">
          <cell r="G8">
            <v>11700</v>
          </cell>
        </row>
        <row r="10">
          <cell r="G10">
            <v>5850</v>
          </cell>
        </row>
        <row r="11">
          <cell r="G11">
            <v>8775</v>
          </cell>
        </row>
        <row r="12">
          <cell r="G12">
            <v>3510</v>
          </cell>
        </row>
        <row r="13">
          <cell r="G13">
            <v>4680</v>
          </cell>
        </row>
        <row r="15">
          <cell r="G15">
            <v>5850</v>
          </cell>
        </row>
        <row r="18">
          <cell r="G18">
            <v>1.17</v>
          </cell>
        </row>
        <row r="19">
          <cell r="G19">
            <v>3.51</v>
          </cell>
        </row>
        <row r="20">
          <cell r="G20">
            <v>4.2799999999999994</v>
          </cell>
        </row>
        <row r="21">
          <cell r="G21">
            <v>0</v>
          </cell>
        </row>
        <row r="24">
          <cell r="G24">
            <v>0.35</v>
          </cell>
        </row>
        <row r="25">
          <cell r="G25">
            <v>21.060000000000002</v>
          </cell>
        </row>
        <row r="26">
          <cell r="G26">
            <v>4.68</v>
          </cell>
        </row>
        <row r="27">
          <cell r="G27">
            <v>1.17</v>
          </cell>
        </row>
        <row r="28">
          <cell r="G28">
            <v>292.5</v>
          </cell>
        </row>
        <row r="29">
          <cell r="G29">
            <v>292.5</v>
          </cell>
        </row>
        <row r="30">
          <cell r="G30">
            <v>292.5</v>
          </cell>
        </row>
        <row r="31">
          <cell r="G31">
            <v>29.25</v>
          </cell>
        </row>
        <row r="32">
          <cell r="G32">
            <v>35.099999999999994</v>
          </cell>
        </row>
        <row r="33">
          <cell r="G33">
            <v>760.5</v>
          </cell>
        </row>
        <row r="36">
          <cell r="G36">
            <v>380.25</v>
          </cell>
        </row>
        <row r="37">
          <cell r="G37">
            <v>0</v>
          </cell>
        </row>
        <row r="38">
          <cell r="G38">
            <v>397.8</v>
          </cell>
        </row>
        <row r="39">
          <cell r="G39">
            <v>444.6</v>
          </cell>
        </row>
        <row r="40">
          <cell r="G40">
            <v>491.4</v>
          </cell>
        </row>
        <row r="41">
          <cell r="G41">
            <v>538.20000000000005</v>
          </cell>
        </row>
        <row r="42">
          <cell r="G42">
            <v>299.52</v>
          </cell>
        </row>
        <row r="43">
          <cell r="G43">
            <v>329.94</v>
          </cell>
        </row>
        <row r="44">
          <cell r="G44">
            <v>360.36</v>
          </cell>
        </row>
        <row r="45">
          <cell r="G45">
            <v>390.78</v>
          </cell>
        </row>
        <row r="46">
          <cell r="G46">
            <v>0</v>
          </cell>
        </row>
        <row r="47">
          <cell r="G47">
            <v>292.5</v>
          </cell>
        </row>
        <row r="48">
          <cell r="G48">
            <v>2340</v>
          </cell>
        </row>
        <row r="49">
          <cell r="G49">
            <v>409.5</v>
          </cell>
        </row>
        <row r="50">
          <cell r="G50">
            <v>702</v>
          </cell>
        </row>
        <row r="51">
          <cell r="G51">
            <v>702</v>
          </cell>
        </row>
        <row r="52">
          <cell r="G52">
            <v>819</v>
          </cell>
        </row>
        <row r="53">
          <cell r="G53">
            <v>936</v>
          </cell>
        </row>
        <row r="54">
          <cell r="G54">
            <v>409.5</v>
          </cell>
        </row>
        <row r="55">
          <cell r="G55">
            <v>40.950000000000003</v>
          </cell>
        </row>
        <row r="56">
          <cell r="G56">
            <v>0.57999999999999996</v>
          </cell>
        </row>
        <row r="59">
          <cell r="G59">
            <v>3500</v>
          </cell>
        </row>
        <row r="60">
          <cell r="G60">
            <v>2</v>
          </cell>
        </row>
        <row r="61">
          <cell r="G61">
            <v>1.8</v>
          </cell>
        </row>
        <row r="62">
          <cell r="G62">
            <v>1.5</v>
          </cell>
        </row>
        <row r="63">
          <cell r="G63">
            <v>1.5</v>
          </cell>
        </row>
        <row r="64">
          <cell r="G64">
            <v>1</v>
          </cell>
        </row>
        <row r="65">
          <cell r="G65">
            <v>18</v>
          </cell>
        </row>
        <row r="66">
          <cell r="G66">
            <v>20</v>
          </cell>
        </row>
        <row r="67">
          <cell r="G67">
            <v>20</v>
          </cell>
        </row>
        <row r="68">
          <cell r="G68">
            <v>280</v>
          </cell>
        </row>
        <row r="69">
          <cell r="G69">
            <v>150</v>
          </cell>
        </row>
        <row r="70">
          <cell r="G70">
            <v>500</v>
          </cell>
        </row>
        <row r="71">
          <cell r="G71">
            <v>350</v>
          </cell>
        </row>
        <row r="72">
          <cell r="G72">
            <v>250</v>
          </cell>
        </row>
        <row r="73">
          <cell r="G73">
            <v>450</v>
          </cell>
        </row>
        <row r="74">
          <cell r="G74">
            <v>200</v>
          </cell>
        </row>
        <row r="75">
          <cell r="G75">
            <v>1500</v>
          </cell>
        </row>
        <row r="76">
          <cell r="G76">
            <v>1500</v>
          </cell>
        </row>
        <row r="77">
          <cell r="G77">
            <v>50</v>
          </cell>
        </row>
        <row r="78">
          <cell r="G78">
            <v>2250</v>
          </cell>
        </row>
        <row r="79">
          <cell r="H79">
            <v>50000</v>
          </cell>
        </row>
        <row r="83">
          <cell r="H83">
            <v>50000</v>
          </cell>
        </row>
        <row r="90">
          <cell r="G90">
            <v>25</v>
          </cell>
        </row>
        <row r="91">
          <cell r="G91">
            <v>35</v>
          </cell>
        </row>
      </sheetData>
      <sheetData sheetId="3">
        <row r="6">
          <cell r="G6">
            <v>16</v>
          </cell>
        </row>
        <row r="7">
          <cell r="G7">
            <v>22</v>
          </cell>
        </row>
        <row r="8">
          <cell r="G8">
            <v>66.3</v>
          </cell>
        </row>
        <row r="9">
          <cell r="G9">
            <v>52</v>
          </cell>
        </row>
        <row r="10">
          <cell r="G10">
            <v>46</v>
          </cell>
        </row>
        <row r="11">
          <cell r="G11">
            <v>75</v>
          </cell>
        </row>
        <row r="12">
          <cell r="G12">
            <v>66</v>
          </cell>
        </row>
        <row r="13">
          <cell r="G13">
            <v>66</v>
          </cell>
        </row>
        <row r="14">
          <cell r="G14">
            <v>5</v>
          </cell>
        </row>
        <row r="15">
          <cell r="G15">
            <v>3.2</v>
          </cell>
        </row>
        <row r="16">
          <cell r="G16">
            <v>3</v>
          </cell>
        </row>
        <row r="17">
          <cell r="G17">
            <v>1</v>
          </cell>
        </row>
        <row r="18">
          <cell r="G18">
            <v>30</v>
          </cell>
        </row>
        <row r="19">
          <cell r="G19">
            <v>30</v>
          </cell>
        </row>
        <row r="20">
          <cell r="G20" t="str">
            <v>-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Project"/>
      <sheetName val="Phase 1"/>
      <sheetName val="Phase 2"/>
      <sheetName val="Unit Prices"/>
      <sheetName val="Bid Summary"/>
      <sheetName val="Phase 1 Irrigation"/>
    </sheetNames>
    <sheetDataSet>
      <sheetData sheetId="0" refreshError="1"/>
      <sheetData sheetId="1">
        <row r="8">
          <cell r="H8">
            <v>8000</v>
          </cell>
        </row>
      </sheetData>
      <sheetData sheetId="2">
        <row r="8">
          <cell r="G8">
            <v>8000</v>
          </cell>
        </row>
        <row r="10">
          <cell r="G10">
            <v>12500</v>
          </cell>
        </row>
        <row r="11">
          <cell r="G11">
            <v>6500</v>
          </cell>
        </row>
        <row r="12">
          <cell r="G12">
            <v>1000</v>
          </cell>
        </row>
        <row r="13">
          <cell r="G13">
            <v>2200</v>
          </cell>
        </row>
        <row r="15">
          <cell r="G15">
            <v>8000</v>
          </cell>
        </row>
        <row r="18">
          <cell r="G18">
            <v>0.36</v>
          </cell>
        </row>
        <row r="19">
          <cell r="G19">
            <v>7.5</v>
          </cell>
        </row>
        <row r="20">
          <cell r="G20">
            <v>1.5</v>
          </cell>
        </row>
        <row r="21">
          <cell r="G21">
            <v>0</v>
          </cell>
        </row>
        <row r="24">
          <cell r="G24">
            <v>0.38</v>
          </cell>
        </row>
        <row r="25">
          <cell r="G25">
            <v>32</v>
          </cell>
        </row>
        <row r="26">
          <cell r="G26">
            <v>3.9</v>
          </cell>
        </row>
        <row r="27">
          <cell r="G27">
            <v>1.5</v>
          </cell>
        </row>
        <row r="28">
          <cell r="G28">
            <v>320</v>
          </cell>
        </row>
        <row r="29">
          <cell r="G29">
            <v>320</v>
          </cell>
        </row>
        <row r="30">
          <cell r="G30">
            <v>320</v>
          </cell>
        </row>
        <row r="31">
          <cell r="G31">
            <v>3.5</v>
          </cell>
        </row>
        <row r="32">
          <cell r="G32">
            <v>16</v>
          </cell>
        </row>
        <row r="33">
          <cell r="G33">
            <v>700</v>
          </cell>
        </row>
        <row r="36">
          <cell r="G36">
            <v>550</v>
          </cell>
        </row>
        <row r="37">
          <cell r="G37">
            <v>0</v>
          </cell>
        </row>
        <row r="38">
          <cell r="G38">
            <v>280</v>
          </cell>
        </row>
        <row r="39">
          <cell r="G39">
            <v>310</v>
          </cell>
        </row>
        <row r="40">
          <cell r="G40">
            <v>435</v>
          </cell>
        </row>
        <row r="41">
          <cell r="G41">
            <v>470</v>
          </cell>
        </row>
        <row r="42">
          <cell r="G42">
            <v>275</v>
          </cell>
        </row>
        <row r="43">
          <cell r="G43">
            <v>315</v>
          </cell>
        </row>
        <row r="44">
          <cell r="G44">
            <v>340</v>
          </cell>
        </row>
        <row r="45">
          <cell r="G45">
            <v>360</v>
          </cell>
        </row>
        <row r="46">
          <cell r="G46">
            <v>390</v>
          </cell>
        </row>
        <row r="47">
          <cell r="G47">
            <v>410</v>
          </cell>
        </row>
        <row r="48">
          <cell r="G48">
            <v>4250</v>
          </cell>
        </row>
        <row r="49">
          <cell r="G49">
            <v>290</v>
          </cell>
        </row>
        <row r="50">
          <cell r="G50">
            <v>1104</v>
          </cell>
        </row>
        <row r="51">
          <cell r="G51">
            <v>1263</v>
          </cell>
        </row>
        <row r="52">
          <cell r="G52">
            <v>1422</v>
          </cell>
        </row>
        <row r="53">
          <cell r="G53">
            <v>1581</v>
          </cell>
        </row>
        <row r="54">
          <cell r="G54">
            <v>3.25</v>
          </cell>
        </row>
        <row r="55">
          <cell r="G55">
            <v>29</v>
          </cell>
        </row>
        <row r="56">
          <cell r="G56">
            <v>0.33999999999999997</v>
          </cell>
        </row>
        <row r="59">
          <cell r="G59">
            <v>4500</v>
          </cell>
        </row>
        <row r="60">
          <cell r="G60">
            <v>5</v>
          </cell>
        </row>
        <row r="61">
          <cell r="G61">
            <v>2.5</v>
          </cell>
        </row>
        <row r="62">
          <cell r="G62">
            <v>2.25</v>
          </cell>
        </row>
        <row r="63">
          <cell r="G63">
            <v>2</v>
          </cell>
        </row>
        <row r="64">
          <cell r="G64">
            <v>1.75</v>
          </cell>
        </row>
        <row r="65">
          <cell r="G65">
            <v>20</v>
          </cell>
        </row>
        <row r="66">
          <cell r="G66">
            <v>27</v>
          </cell>
        </row>
        <row r="67">
          <cell r="G67">
            <v>18</v>
          </cell>
        </row>
        <row r="68">
          <cell r="G68">
            <v>200</v>
          </cell>
        </row>
        <row r="69">
          <cell r="G69">
            <v>150</v>
          </cell>
        </row>
        <row r="70">
          <cell r="G70">
            <v>600</v>
          </cell>
        </row>
        <row r="71">
          <cell r="G71">
            <v>1370</v>
          </cell>
        </row>
        <row r="72">
          <cell r="G72">
            <v>385</v>
          </cell>
        </row>
        <row r="73">
          <cell r="G73">
            <v>565</v>
          </cell>
        </row>
        <row r="74">
          <cell r="G74">
            <v>350</v>
          </cell>
        </row>
        <row r="75">
          <cell r="G75">
            <v>6000</v>
          </cell>
        </row>
        <row r="76">
          <cell r="G76">
            <v>400</v>
          </cell>
        </row>
        <row r="77">
          <cell r="G77">
            <v>197</v>
          </cell>
        </row>
        <row r="78">
          <cell r="G78">
            <v>45</v>
          </cell>
        </row>
        <row r="90">
          <cell r="G90">
            <v>16</v>
          </cell>
        </row>
        <row r="91">
          <cell r="G91">
            <v>32</v>
          </cell>
        </row>
      </sheetData>
      <sheetData sheetId="3">
        <row r="6">
          <cell r="G6">
            <v>16</v>
          </cell>
        </row>
        <row r="7">
          <cell r="G7">
            <v>15</v>
          </cell>
        </row>
        <row r="8">
          <cell r="G8">
            <v>30</v>
          </cell>
        </row>
        <row r="9">
          <cell r="G9">
            <v>35</v>
          </cell>
        </row>
        <row r="10">
          <cell r="G10">
            <v>41</v>
          </cell>
        </row>
        <row r="11">
          <cell r="G11">
            <v>48</v>
          </cell>
        </row>
        <row r="12">
          <cell r="G12">
            <v>48</v>
          </cell>
        </row>
        <row r="13">
          <cell r="G13">
            <v>50</v>
          </cell>
        </row>
        <row r="14">
          <cell r="G14">
            <v>7</v>
          </cell>
        </row>
        <row r="15">
          <cell r="G15">
            <v>20</v>
          </cell>
        </row>
        <row r="16">
          <cell r="G16">
            <v>40</v>
          </cell>
        </row>
        <row r="17">
          <cell r="G17">
            <v>2</v>
          </cell>
        </row>
        <row r="18">
          <cell r="G18">
            <v>100</v>
          </cell>
        </row>
        <row r="19">
          <cell r="G19">
            <v>150</v>
          </cell>
        </row>
        <row r="20">
          <cell r="G20">
            <v>90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Project"/>
      <sheetName val="Phase 1"/>
      <sheetName val="Phase 2"/>
      <sheetName val="Unit Prices"/>
      <sheetName val="Bid Summary"/>
    </sheetNames>
    <sheetDataSet>
      <sheetData sheetId="0"/>
      <sheetData sheetId="1">
        <row r="8">
          <cell r="G8">
            <v>3000</v>
          </cell>
        </row>
      </sheetData>
      <sheetData sheetId="2">
        <row r="8">
          <cell r="G8">
            <v>3000</v>
          </cell>
        </row>
        <row r="10">
          <cell r="G10">
            <v>3500</v>
          </cell>
        </row>
        <row r="11">
          <cell r="G11">
            <v>1700</v>
          </cell>
        </row>
        <row r="12">
          <cell r="G12">
            <v>750</v>
          </cell>
        </row>
        <row r="13">
          <cell r="G13">
            <v>2000</v>
          </cell>
        </row>
        <row r="15">
          <cell r="G15">
            <v>900</v>
          </cell>
        </row>
        <row r="18">
          <cell r="G18">
            <v>2</v>
          </cell>
        </row>
        <row r="19">
          <cell r="G19">
            <v>5</v>
          </cell>
        </row>
        <row r="20">
          <cell r="G20">
            <v>4.25</v>
          </cell>
        </row>
        <row r="21">
          <cell r="G21">
            <v>700</v>
          </cell>
        </row>
        <row r="24">
          <cell r="G24">
            <v>0.5</v>
          </cell>
        </row>
        <row r="25">
          <cell r="G25">
            <v>22</v>
          </cell>
        </row>
        <row r="26">
          <cell r="G26">
            <v>5</v>
          </cell>
        </row>
        <row r="27">
          <cell r="G27">
            <v>1.5</v>
          </cell>
        </row>
        <row r="28">
          <cell r="G28">
            <v>435</v>
          </cell>
        </row>
        <row r="29">
          <cell r="G29">
            <v>435</v>
          </cell>
        </row>
        <row r="30">
          <cell r="G30">
            <v>265</v>
          </cell>
        </row>
        <row r="31">
          <cell r="G31">
            <v>2.5</v>
          </cell>
        </row>
        <row r="32">
          <cell r="G32">
            <v>15</v>
          </cell>
        </row>
        <row r="33">
          <cell r="G33">
            <v>950</v>
          </cell>
        </row>
        <row r="36">
          <cell r="G36">
            <v>649</v>
          </cell>
        </row>
        <row r="37">
          <cell r="G37">
            <v>0</v>
          </cell>
        </row>
        <row r="38">
          <cell r="G38">
            <v>225</v>
          </cell>
        </row>
        <row r="39">
          <cell r="G39">
            <v>252</v>
          </cell>
        </row>
        <row r="40">
          <cell r="G40">
            <v>300</v>
          </cell>
        </row>
        <row r="41">
          <cell r="G41">
            <v>355</v>
          </cell>
        </row>
        <row r="42">
          <cell r="G42">
            <v>270</v>
          </cell>
        </row>
        <row r="43">
          <cell r="G43">
            <v>280</v>
          </cell>
        </row>
        <row r="44">
          <cell r="G44">
            <v>330</v>
          </cell>
        </row>
        <row r="45">
          <cell r="G45">
            <v>395</v>
          </cell>
        </row>
        <row r="46">
          <cell r="G46">
            <v>305</v>
          </cell>
        </row>
        <row r="47">
          <cell r="G47">
            <v>305</v>
          </cell>
        </row>
        <row r="48">
          <cell r="G48">
            <v>5450</v>
          </cell>
        </row>
        <row r="49">
          <cell r="G49">
            <v>445</v>
          </cell>
        </row>
        <row r="50">
          <cell r="G50">
            <v>290</v>
          </cell>
        </row>
        <row r="51">
          <cell r="G51">
            <v>338</v>
          </cell>
        </row>
        <row r="52">
          <cell r="G52">
            <v>375</v>
          </cell>
        </row>
        <row r="53">
          <cell r="G53">
            <v>430</v>
          </cell>
        </row>
        <row r="54">
          <cell r="G54">
            <v>6.5</v>
          </cell>
        </row>
        <row r="55">
          <cell r="G55">
            <v>50</v>
          </cell>
        </row>
        <row r="56">
          <cell r="G56">
            <v>0.53</v>
          </cell>
        </row>
        <row r="59">
          <cell r="G59">
            <v>5000</v>
          </cell>
        </row>
        <row r="60">
          <cell r="G60">
            <v>3.9000000000000004</v>
          </cell>
        </row>
        <row r="61">
          <cell r="G61">
            <v>2.2000000000000002</v>
          </cell>
        </row>
        <row r="62">
          <cell r="G62">
            <v>1.98</v>
          </cell>
        </row>
        <row r="63">
          <cell r="G63">
            <v>1.9</v>
          </cell>
        </row>
        <row r="64">
          <cell r="G64">
            <v>1.55</v>
          </cell>
        </row>
        <row r="65">
          <cell r="G65">
            <v>19.5</v>
          </cell>
        </row>
        <row r="66">
          <cell r="G66">
            <v>25</v>
          </cell>
        </row>
        <row r="67">
          <cell r="G67">
            <v>19.3</v>
          </cell>
        </row>
        <row r="68">
          <cell r="G68">
            <v>355</v>
          </cell>
        </row>
        <row r="69">
          <cell r="G69">
            <v>185</v>
          </cell>
        </row>
        <row r="70">
          <cell r="G70">
            <v>850</v>
          </cell>
        </row>
        <row r="71">
          <cell r="G71">
            <v>650</v>
          </cell>
        </row>
        <row r="72">
          <cell r="G72">
            <v>340</v>
          </cell>
        </row>
        <row r="73">
          <cell r="G73">
            <v>3340</v>
          </cell>
        </row>
        <row r="74">
          <cell r="G74">
            <v>330</v>
          </cell>
        </row>
        <row r="75">
          <cell r="G75">
            <v>3500</v>
          </cell>
        </row>
        <row r="76">
          <cell r="G76">
            <v>4400</v>
          </cell>
        </row>
        <row r="77">
          <cell r="G77">
            <v>200</v>
          </cell>
        </row>
        <row r="78">
          <cell r="G78">
            <v>4400</v>
          </cell>
        </row>
        <row r="90">
          <cell r="G90">
            <v>20</v>
          </cell>
        </row>
        <row r="91">
          <cell r="G91">
            <v>25</v>
          </cell>
        </row>
      </sheetData>
      <sheetData sheetId="3">
        <row r="6">
          <cell r="G6">
            <v>20</v>
          </cell>
        </row>
        <row r="7">
          <cell r="G7">
            <v>10</v>
          </cell>
        </row>
        <row r="8">
          <cell r="G8">
            <v>30</v>
          </cell>
        </row>
        <row r="9">
          <cell r="G9">
            <v>35</v>
          </cell>
        </row>
        <row r="10">
          <cell r="G10">
            <v>45</v>
          </cell>
        </row>
        <row r="11">
          <cell r="G11">
            <v>50</v>
          </cell>
        </row>
        <row r="12">
          <cell r="G12">
            <v>50</v>
          </cell>
        </row>
        <row r="13">
          <cell r="G13">
            <v>55</v>
          </cell>
        </row>
        <row r="14">
          <cell r="G14">
            <v>9</v>
          </cell>
        </row>
        <row r="15">
          <cell r="G15">
            <v>50</v>
          </cell>
        </row>
        <row r="16">
          <cell r="G16">
            <v>60</v>
          </cell>
        </row>
        <row r="17">
          <cell r="G17">
            <v>2</v>
          </cell>
        </row>
        <row r="18">
          <cell r="G18">
            <v>150</v>
          </cell>
        </row>
        <row r="19">
          <cell r="G19">
            <v>200</v>
          </cell>
        </row>
        <row r="20">
          <cell r="G20">
            <v>1500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Project"/>
      <sheetName val="Phase 1"/>
      <sheetName val="Phase 2"/>
      <sheetName val="Unit Prices"/>
      <sheetName val="Bid Summary"/>
    </sheetNames>
    <sheetDataSet>
      <sheetData sheetId="0"/>
      <sheetData sheetId="1">
        <row r="8">
          <cell r="G8">
            <v>8000</v>
          </cell>
        </row>
      </sheetData>
      <sheetData sheetId="2">
        <row r="8">
          <cell r="G8">
            <v>6600</v>
          </cell>
        </row>
        <row r="10">
          <cell r="G10">
            <v>25000</v>
          </cell>
        </row>
        <row r="11">
          <cell r="G11">
            <v>12000</v>
          </cell>
        </row>
        <row r="12">
          <cell r="G12">
            <v>2500</v>
          </cell>
        </row>
        <row r="13">
          <cell r="G13">
            <v>7500</v>
          </cell>
        </row>
        <row r="15">
          <cell r="G15">
            <v>40000</v>
          </cell>
        </row>
        <row r="18">
          <cell r="G18">
            <v>0.42</v>
          </cell>
        </row>
        <row r="19">
          <cell r="G19">
            <v>1.5</v>
          </cell>
        </row>
        <row r="20">
          <cell r="G20">
            <v>3</v>
          </cell>
        </row>
        <row r="21">
          <cell r="G21">
            <v>0</v>
          </cell>
        </row>
        <row r="24">
          <cell r="G24">
            <v>0.245</v>
          </cell>
        </row>
        <row r="25">
          <cell r="G25">
            <v>22</v>
          </cell>
        </row>
        <row r="26">
          <cell r="G26">
            <v>3.5</v>
          </cell>
        </row>
        <row r="27">
          <cell r="G27">
            <v>2</v>
          </cell>
        </row>
        <row r="28">
          <cell r="G28">
            <v>200</v>
          </cell>
        </row>
        <row r="29">
          <cell r="G29">
            <v>250</v>
          </cell>
        </row>
        <row r="30">
          <cell r="G30">
            <v>200</v>
          </cell>
        </row>
        <row r="31">
          <cell r="G31">
            <v>2.75</v>
          </cell>
        </row>
        <row r="32">
          <cell r="G32">
            <v>15.5</v>
          </cell>
        </row>
        <row r="33">
          <cell r="G33">
            <v>430</v>
          </cell>
        </row>
        <row r="36">
          <cell r="G36">
            <v>789</v>
          </cell>
        </row>
        <row r="37">
          <cell r="G37">
            <v>0</v>
          </cell>
        </row>
        <row r="38">
          <cell r="G38">
            <v>489</v>
          </cell>
        </row>
        <row r="39">
          <cell r="G39">
            <v>570</v>
          </cell>
        </row>
        <row r="40">
          <cell r="G40">
            <v>590</v>
          </cell>
        </row>
        <row r="41">
          <cell r="G41">
            <v>600</v>
          </cell>
        </row>
        <row r="42">
          <cell r="G42">
            <v>365</v>
          </cell>
        </row>
        <row r="43">
          <cell r="G43">
            <v>426</v>
          </cell>
        </row>
        <row r="44">
          <cell r="G44">
            <v>488</v>
          </cell>
        </row>
        <row r="45">
          <cell r="G45">
            <v>549</v>
          </cell>
        </row>
        <row r="46">
          <cell r="G46">
            <v>0</v>
          </cell>
        </row>
        <row r="47">
          <cell r="G47">
            <v>690</v>
          </cell>
        </row>
        <row r="48">
          <cell r="G48">
            <v>5300</v>
          </cell>
        </row>
        <row r="49">
          <cell r="G49">
            <v>475</v>
          </cell>
        </row>
        <row r="50">
          <cell r="G50">
            <v>975</v>
          </cell>
        </row>
        <row r="51">
          <cell r="G51">
            <v>1140</v>
          </cell>
        </row>
        <row r="52">
          <cell r="G52">
            <v>1300</v>
          </cell>
        </row>
        <row r="53">
          <cell r="G53">
            <v>1465</v>
          </cell>
        </row>
        <row r="54">
          <cell r="G54">
            <v>5.36</v>
          </cell>
        </row>
        <row r="55">
          <cell r="G55">
            <v>42</v>
          </cell>
        </row>
        <row r="56">
          <cell r="G56">
            <v>0.41499999999999998</v>
          </cell>
        </row>
        <row r="90">
          <cell r="G90">
            <v>22</v>
          </cell>
        </row>
        <row r="91">
          <cell r="G91">
            <v>28</v>
          </cell>
        </row>
      </sheetData>
      <sheetData sheetId="3">
        <row r="6">
          <cell r="G6">
            <v>25</v>
          </cell>
        </row>
        <row r="7">
          <cell r="G7">
            <v>30</v>
          </cell>
        </row>
        <row r="8">
          <cell r="G8">
            <v>30</v>
          </cell>
        </row>
        <row r="9">
          <cell r="G9">
            <v>38</v>
          </cell>
        </row>
        <row r="10">
          <cell r="G10">
            <v>38</v>
          </cell>
        </row>
        <row r="11">
          <cell r="G11">
            <v>48</v>
          </cell>
        </row>
        <row r="12">
          <cell r="G12">
            <v>48</v>
          </cell>
        </row>
        <row r="13">
          <cell r="G13">
            <v>48</v>
          </cell>
        </row>
        <row r="14">
          <cell r="G14">
            <v>4.8</v>
          </cell>
        </row>
        <row r="15">
          <cell r="G15">
            <v>58</v>
          </cell>
        </row>
        <row r="16">
          <cell r="G16">
            <v>80</v>
          </cell>
        </row>
        <row r="17">
          <cell r="G17">
            <v>7.5</v>
          </cell>
        </row>
        <row r="18">
          <cell r="G18">
            <v>350</v>
          </cell>
        </row>
        <row r="19">
          <cell r="G19">
            <v>350</v>
          </cell>
        </row>
        <row r="20">
          <cell r="G20">
            <v>265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Project"/>
      <sheetName val="Phase 1"/>
      <sheetName val="Phase 2"/>
      <sheetName val="Unit Prices"/>
      <sheetName val="Bid Summary"/>
    </sheetNames>
    <sheetDataSet>
      <sheetData sheetId="0" refreshError="1"/>
      <sheetData sheetId="1">
        <row r="8">
          <cell r="G8">
            <v>9500</v>
          </cell>
        </row>
      </sheetData>
      <sheetData sheetId="2">
        <row r="8">
          <cell r="G8">
            <v>8200</v>
          </cell>
        </row>
        <row r="10">
          <cell r="G10">
            <v>14200</v>
          </cell>
        </row>
        <row r="11">
          <cell r="G11">
            <v>2550</v>
          </cell>
        </row>
        <row r="12">
          <cell r="G12">
            <v>5000</v>
          </cell>
        </row>
        <row r="13">
          <cell r="G13">
            <v>3200</v>
          </cell>
        </row>
        <row r="15">
          <cell r="G15">
            <v>46000</v>
          </cell>
        </row>
        <row r="18">
          <cell r="G18">
            <v>0.25</v>
          </cell>
        </row>
        <row r="19">
          <cell r="G19">
            <v>5.0999999999999996</v>
          </cell>
        </row>
        <row r="20">
          <cell r="G20">
            <v>1.5</v>
          </cell>
        </row>
        <row r="21">
          <cell r="G21">
            <v>500</v>
          </cell>
        </row>
        <row r="24">
          <cell r="G24">
            <v>0.05</v>
          </cell>
        </row>
        <row r="25">
          <cell r="G25">
            <v>16.5</v>
          </cell>
        </row>
        <row r="26">
          <cell r="G26">
            <v>5</v>
          </cell>
        </row>
        <row r="27">
          <cell r="G27">
            <v>1.41</v>
          </cell>
        </row>
        <row r="28">
          <cell r="G28">
            <v>260</v>
          </cell>
        </row>
        <row r="29">
          <cell r="G29">
            <v>260</v>
          </cell>
        </row>
        <row r="30">
          <cell r="G30">
            <v>49</v>
          </cell>
        </row>
        <row r="31">
          <cell r="G31">
            <v>1.41</v>
          </cell>
        </row>
        <row r="32">
          <cell r="G32">
            <v>17.5</v>
          </cell>
        </row>
        <row r="33">
          <cell r="G33">
            <v>1290</v>
          </cell>
        </row>
        <row r="36">
          <cell r="G36">
            <v>584</v>
          </cell>
        </row>
        <row r="37">
          <cell r="G37">
            <v>584</v>
          </cell>
        </row>
        <row r="38">
          <cell r="G38">
            <v>400</v>
          </cell>
        </row>
        <row r="39">
          <cell r="G39">
            <v>454</v>
          </cell>
        </row>
        <row r="40">
          <cell r="G40">
            <v>519</v>
          </cell>
        </row>
        <row r="41">
          <cell r="G41">
            <v>584</v>
          </cell>
        </row>
        <row r="42">
          <cell r="G42">
            <v>292</v>
          </cell>
        </row>
        <row r="43">
          <cell r="G43">
            <v>341</v>
          </cell>
        </row>
        <row r="44">
          <cell r="G44">
            <v>400</v>
          </cell>
        </row>
        <row r="45">
          <cell r="G45">
            <v>440</v>
          </cell>
        </row>
        <row r="46">
          <cell r="G46">
            <v>729</v>
          </cell>
        </row>
        <row r="47">
          <cell r="G47">
            <v>729</v>
          </cell>
        </row>
        <row r="48">
          <cell r="G48">
            <v>5635</v>
          </cell>
        </row>
        <row r="49">
          <cell r="G49">
            <v>567</v>
          </cell>
        </row>
        <row r="50">
          <cell r="G50">
            <v>681</v>
          </cell>
        </row>
        <row r="51">
          <cell r="G51">
            <v>794</v>
          </cell>
        </row>
        <row r="52">
          <cell r="G52">
            <v>908</v>
          </cell>
        </row>
        <row r="53">
          <cell r="G53">
            <v>1021</v>
          </cell>
        </row>
        <row r="54">
          <cell r="G54">
            <v>3.65</v>
          </cell>
        </row>
        <row r="55">
          <cell r="G55">
            <v>42</v>
          </cell>
        </row>
        <row r="56">
          <cell r="G56">
            <v>0.54</v>
          </cell>
        </row>
        <row r="59">
          <cell r="G59">
            <v>2000</v>
          </cell>
        </row>
        <row r="60">
          <cell r="G60">
            <v>4</v>
          </cell>
        </row>
        <row r="61">
          <cell r="G61">
            <v>3</v>
          </cell>
        </row>
        <row r="62">
          <cell r="G62">
            <v>2.75</v>
          </cell>
        </row>
        <row r="63">
          <cell r="G63">
            <v>2.5</v>
          </cell>
        </row>
        <row r="64">
          <cell r="G64">
            <v>2.4500000000000002</v>
          </cell>
        </row>
        <row r="65">
          <cell r="G65">
            <v>20</v>
          </cell>
        </row>
        <row r="66">
          <cell r="G66">
            <v>0.27</v>
          </cell>
        </row>
        <row r="67">
          <cell r="G67">
            <v>15</v>
          </cell>
        </row>
        <row r="68">
          <cell r="G68">
            <v>250</v>
          </cell>
        </row>
        <row r="69">
          <cell r="G69">
            <v>200</v>
          </cell>
        </row>
        <row r="70">
          <cell r="G70">
            <v>700</v>
          </cell>
        </row>
        <row r="71">
          <cell r="G71">
            <v>2000</v>
          </cell>
        </row>
        <row r="72">
          <cell r="G72">
            <v>500</v>
          </cell>
        </row>
        <row r="73">
          <cell r="G73">
            <v>3500</v>
          </cell>
        </row>
        <row r="74">
          <cell r="G74">
            <v>1500</v>
          </cell>
        </row>
        <row r="75">
          <cell r="G75">
            <v>2000</v>
          </cell>
        </row>
        <row r="76">
          <cell r="G76">
            <v>1000</v>
          </cell>
        </row>
        <row r="77">
          <cell r="G77">
            <v>75</v>
          </cell>
        </row>
        <row r="78">
          <cell r="G78">
            <v>25</v>
          </cell>
        </row>
        <row r="90">
          <cell r="G90">
            <v>17.5</v>
          </cell>
        </row>
        <row r="91">
          <cell r="G91">
            <v>21</v>
          </cell>
        </row>
      </sheetData>
      <sheetData sheetId="3">
        <row r="6">
          <cell r="G6">
            <v>17.5</v>
          </cell>
        </row>
        <row r="7">
          <cell r="G7">
            <v>17.5</v>
          </cell>
        </row>
        <row r="8">
          <cell r="G8">
            <v>21</v>
          </cell>
        </row>
        <row r="9">
          <cell r="G9">
            <v>20</v>
          </cell>
        </row>
        <row r="10">
          <cell r="G10">
            <v>20</v>
          </cell>
        </row>
        <row r="11">
          <cell r="G11">
            <v>35</v>
          </cell>
        </row>
        <row r="12">
          <cell r="G12">
            <v>35</v>
          </cell>
        </row>
        <row r="13">
          <cell r="G13">
            <v>35</v>
          </cell>
        </row>
        <row r="14">
          <cell r="G14">
            <v>45</v>
          </cell>
        </row>
        <row r="15">
          <cell r="G15">
            <v>45</v>
          </cell>
        </row>
        <row r="16">
          <cell r="G16">
            <v>85</v>
          </cell>
        </row>
        <row r="17">
          <cell r="G17">
            <v>1</v>
          </cell>
        </row>
        <row r="18">
          <cell r="G18">
            <v>400</v>
          </cell>
        </row>
        <row r="19">
          <cell r="G19">
            <v>400</v>
          </cell>
        </row>
        <row r="20">
          <cell r="G20">
            <v>125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view="pageBreakPreview" zoomScale="90" zoomScaleNormal="60" zoomScaleSheetLayoutView="90" zoomScalePageLayoutView="30" workbookViewId="0">
      <selection activeCell="A6" sqref="A6"/>
    </sheetView>
  </sheetViews>
  <sheetFormatPr defaultRowHeight="12.75" x14ac:dyDescent="0.2"/>
  <cols>
    <col min="1" max="1" width="6.5703125" style="2" customWidth="1"/>
    <col min="2" max="2" width="42.85546875" style="2" customWidth="1"/>
    <col min="3" max="3" width="20" style="7" customWidth="1"/>
    <col min="4" max="4" width="20" style="2" customWidth="1"/>
    <col min="5" max="16384" width="9.140625" style="2"/>
  </cols>
  <sheetData>
    <row r="1" spans="1:5" ht="30.75" customHeight="1" x14ac:dyDescent="0.2">
      <c r="A1" s="172" t="s">
        <v>112</v>
      </c>
      <c r="B1" s="172"/>
      <c r="C1" s="172"/>
      <c r="D1" s="172"/>
    </row>
    <row r="2" spans="1:5" ht="23.25" customHeight="1" x14ac:dyDescent="0.25">
      <c r="A2" s="3" t="s">
        <v>121</v>
      </c>
      <c r="B2" s="4"/>
    </row>
    <row r="3" spans="1:5" ht="23.25" customHeight="1" x14ac:dyDescent="0.25">
      <c r="A3" s="9" t="s">
        <v>124</v>
      </c>
      <c r="B3" s="4"/>
    </row>
    <row r="4" spans="1:5" ht="16.5" thickBot="1" x14ac:dyDescent="0.3">
      <c r="A4" s="9"/>
      <c r="B4" s="4"/>
    </row>
    <row r="5" spans="1:5" ht="45" customHeight="1" thickTop="1" x14ac:dyDescent="0.2">
      <c r="A5" s="12" t="s">
        <v>7</v>
      </c>
      <c r="B5" s="150" t="s">
        <v>8</v>
      </c>
      <c r="C5" s="151" t="s">
        <v>125</v>
      </c>
      <c r="D5" s="152" t="s">
        <v>3</v>
      </c>
    </row>
    <row r="6" spans="1:5" ht="30" customHeight="1" x14ac:dyDescent="0.2">
      <c r="A6" s="16">
        <f>1</f>
        <v>1</v>
      </c>
      <c r="B6" s="153" t="s">
        <v>126</v>
      </c>
      <c r="C6" s="154">
        <v>1783415.22</v>
      </c>
      <c r="D6" s="155">
        <v>1293261.58</v>
      </c>
    </row>
    <row r="7" spans="1:5" ht="14.25" x14ac:dyDescent="0.2">
      <c r="A7" s="50"/>
      <c r="B7" s="156"/>
      <c r="C7" s="157"/>
      <c r="D7" s="158"/>
    </row>
    <row r="8" spans="1:5" ht="30" customHeight="1" x14ac:dyDescent="0.2">
      <c r="A8" s="16">
        <f>A6+1</f>
        <v>2</v>
      </c>
      <c r="B8" s="159" t="s">
        <v>114</v>
      </c>
      <c r="C8" s="154">
        <f>C6-D6</f>
        <v>490153.6399999999</v>
      </c>
      <c r="D8" s="160">
        <f>D6-D6</f>
        <v>0</v>
      </c>
    </row>
    <row r="9" spans="1:5" ht="30" customHeight="1" x14ac:dyDescent="0.2">
      <c r="A9" s="16">
        <f>A8+1</f>
        <v>3</v>
      </c>
      <c r="B9" s="159" t="s">
        <v>113</v>
      </c>
      <c r="C9" s="161">
        <v>2</v>
      </c>
      <c r="D9" s="162">
        <v>1</v>
      </c>
    </row>
    <row r="10" spans="1:5" ht="14.25" x14ac:dyDescent="0.2">
      <c r="A10" s="50"/>
      <c r="B10" s="156"/>
      <c r="C10" s="157"/>
      <c r="D10" s="158"/>
    </row>
    <row r="11" spans="1:5" ht="30" customHeight="1" x14ac:dyDescent="0.2">
      <c r="A11" s="30">
        <f>A9+1</f>
        <v>4</v>
      </c>
      <c r="B11" s="163" t="s">
        <v>86</v>
      </c>
      <c r="C11" s="164">
        <v>569162.21</v>
      </c>
      <c r="D11" s="165">
        <v>609456</v>
      </c>
      <c r="E11" s="38"/>
    </row>
    <row r="12" spans="1:5" ht="14.25" customHeight="1" x14ac:dyDescent="0.2">
      <c r="A12" s="50"/>
      <c r="B12" s="156"/>
      <c r="C12" s="157"/>
      <c r="D12" s="158"/>
    </row>
    <row r="13" spans="1:5" ht="37.5" customHeight="1" x14ac:dyDescent="0.2">
      <c r="A13" s="56">
        <f>A11+1</f>
        <v>5</v>
      </c>
      <c r="B13" s="166" t="s">
        <v>127</v>
      </c>
      <c r="C13" s="167">
        <f>C6+C11</f>
        <v>2352577.4299999997</v>
      </c>
      <c r="D13" s="168">
        <f>D6+D11</f>
        <v>1902717.58</v>
      </c>
      <c r="E13" s="38"/>
    </row>
    <row r="14" spans="1:5" ht="30" customHeight="1" thickBot="1" x14ac:dyDescent="0.25">
      <c r="A14" s="63">
        <f>A13+1</f>
        <v>6</v>
      </c>
      <c r="B14" s="169" t="s">
        <v>113</v>
      </c>
      <c r="C14" s="170">
        <v>2</v>
      </c>
      <c r="D14" s="171">
        <v>1</v>
      </c>
    </row>
    <row r="15" spans="1:5" ht="30" customHeight="1" thickTop="1" x14ac:dyDescent="0.2"/>
    <row r="16" spans="1:5" ht="30" customHeight="1" x14ac:dyDescent="0.2"/>
    <row r="17" spans="3:3" ht="39.950000000000003" customHeight="1" x14ac:dyDescent="0.2"/>
    <row r="18" spans="3:3" ht="39.950000000000003" customHeight="1" x14ac:dyDescent="0.2"/>
    <row r="19" spans="3:3" ht="39.950000000000003" customHeight="1" x14ac:dyDescent="0.2"/>
    <row r="20" spans="3:3" ht="39.950000000000003" customHeight="1" x14ac:dyDescent="0.2">
      <c r="C20" s="2"/>
    </row>
    <row r="21" spans="3:3" ht="39.950000000000003" customHeight="1" x14ac:dyDescent="0.2">
      <c r="C21" s="2"/>
    </row>
  </sheetData>
  <mergeCells count="1">
    <mergeCell ref="A1:D1"/>
  </mergeCells>
  <printOptions horizontalCentered="1"/>
  <pageMargins left="0.75" right="0.25" top="0.75" bottom="0.75" header="0.5" footer="0.5"/>
  <pageSetup scale="80" fitToWidth="0" fitToHeight="0" orientation="landscape" r:id="rId1"/>
  <headerFooter alignWithMargins="0">
    <oddHeader>&amp;LIBI Group&amp;R&amp;D</oddHeader>
    <oddFooter>&amp;L27133&amp;C&amp;P of &amp;N&amp;RBid Tabulation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view="pageBreakPreview" zoomScale="60" zoomScaleNormal="60" zoomScalePageLayoutView="30" workbookViewId="0">
      <pane xSplit="4" ySplit="5" topLeftCell="E6" activePane="bottomRight" state="frozen"/>
      <selection pane="topRight" activeCell="E1" sqref="E1"/>
      <selection pane="bottomLeft" activeCell="A7" sqref="A7"/>
      <selection pane="bottomRight" activeCell="O4" sqref="O4"/>
    </sheetView>
  </sheetViews>
  <sheetFormatPr defaultRowHeight="12.75" x14ac:dyDescent="0.2"/>
  <cols>
    <col min="1" max="1" width="7.28515625" style="2" customWidth="1"/>
    <col min="2" max="2" width="42.85546875" style="2" customWidth="1"/>
    <col min="3" max="3" width="10" style="2" customWidth="1"/>
    <col min="4" max="4" width="10.140625" style="2" customWidth="1"/>
    <col min="5" max="5" width="14.28515625" style="7" customWidth="1"/>
    <col min="6" max="8" width="14.28515625" style="2" customWidth="1"/>
    <col min="9" max="9" width="14.42578125" style="2" customWidth="1"/>
    <col min="10" max="10" width="14.28515625" style="2" customWidth="1"/>
    <col min="11" max="11" width="14.42578125" style="2" customWidth="1"/>
    <col min="12" max="12" width="14.28515625" style="2" customWidth="1"/>
    <col min="13" max="13" width="14.42578125" style="2" customWidth="1"/>
    <col min="14" max="14" width="14.28515625" style="2" customWidth="1"/>
    <col min="15" max="15" width="9.140625" style="2"/>
    <col min="16" max="16" width="11.7109375" style="2" bestFit="1" customWidth="1"/>
    <col min="17" max="16384" width="9.140625" style="2"/>
  </cols>
  <sheetData>
    <row r="1" spans="1:15" ht="30.75" customHeight="1" x14ac:dyDescent="0.2">
      <c r="A1" s="172" t="s">
        <v>94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"/>
      <c r="N1" s="1"/>
    </row>
    <row r="2" spans="1:15" ht="23.25" customHeight="1" x14ac:dyDescent="0.25">
      <c r="A2" s="3" t="s">
        <v>121</v>
      </c>
      <c r="B2" s="4"/>
      <c r="C2" s="5"/>
      <c r="D2" s="6"/>
      <c r="J2" s="8"/>
      <c r="L2" s="8"/>
      <c r="N2" s="8"/>
    </row>
    <row r="3" spans="1:15" ht="23.25" customHeight="1" thickBot="1" x14ac:dyDescent="0.3">
      <c r="A3" s="9" t="s">
        <v>122</v>
      </c>
      <c r="B3" s="4"/>
      <c r="C3" s="5"/>
      <c r="D3" s="6"/>
      <c r="J3" s="8"/>
      <c r="L3" s="8"/>
      <c r="N3" s="8"/>
    </row>
    <row r="4" spans="1:15" ht="30" customHeight="1" thickTop="1" thickBot="1" x14ac:dyDescent="0.25">
      <c r="A4" s="10"/>
      <c r="B4" s="10"/>
      <c r="C4" s="10"/>
      <c r="D4" s="11"/>
      <c r="E4" s="173" t="s">
        <v>123</v>
      </c>
      <c r="F4" s="174"/>
      <c r="G4" s="175" t="s">
        <v>123</v>
      </c>
      <c r="H4" s="176"/>
      <c r="I4" s="173" t="s">
        <v>123</v>
      </c>
      <c r="J4" s="174"/>
      <c r="K4" s="175" t="s">
        <v>123</v>
      </c>
      <c r="L4" s="176"/>
      <c r="M4" s="180" t="s">
        <v>123</v>
      </c>
      <c r="N4" s="181"/>
    </row>
    <row r="5" spans="1:15" ht="31.5" customHeight="1" thickTop="1" thickBot="1" x14ac:dyDescent="0.25">
      <c r="A5" s="12" t="s">
        <v>7</v>
      </c>
      <c r="B5" s="13" t="s">
        <v>8</v>
      </c>
      <c r="C5" s="14" t="s">
        <v>9</v>
      </c>
      <c r="D5" s="15" t="s">
        <v>10</v>
      </c>
      <c r="E5" s="89" t="s">
        <v>115</v>
      </c>
      <c r="F5" s="15" t="s">
        <v>11</v>
      </c>
      <c r="G5" s="89" t="s">
        <v>115</v>
      </c>
      <c r="H5" s="15" t="s">
        <v>11</v>
      </c>
      <c r="I5" s="89" t="s">
        <v>115</v>
      </c>
      <c r="J5" s="15" t="s">
        <v>11</v>
      </c>
      <c r="K5" s="89" t="s">
        <v>115</v>
      </c>
      <c r="L5" s="15" t="s">
        <v>11</v>
      </c>
      <c r="M5" s="89" t="s">
        <v>115</v>
      </c>
      <c r="N5" s="15" t="s">
        <v>11</v>
      </c>
    </row>
    <row r="6" spans="1:15" ht="30" customHeight="1" x14ac:dyDescent="0.2">
      <c r="A6" s="16">
        <v>1</v>
      </c>
      <c r="B6" s="17" t="s">
        <v>12</v>
      </c>
      <c r="C6" s="19">
        <v>1</v>
      </c>
      <c r="D6" s="75" t="s">
        <v>13</v>
      </c>
      <c r="E6" s="22">
        <f>'[1]Phase 2'!$G$8</f>
        <v>11700</v>
      </c>
      <c r="F6" s="23">
        <f>C6*E6</f>
        <v>11700</v>
      </c>
      <c r="G6" s="20">
        <f>'[2]Phase 2'!$G8</f>
        <v>8000</v>
      </c>
      <c r="H6" s="21">
        <f>C6*G6</f>
        <v>8000</v>
      </c>
      <c r="I6" s="106">
        <f>'[3]Phase 2'!$G8</f>
        <v>3000</v>
      </c>
      <c r="J6" s="23">
        <f>C6*I6</f>
        <v>3000</v>
      </c>
      <c r="K6" s="138">
        <f>'[4]Phase 2'!$G8</f>
        <v>6600</v>
      </c>
      <c r="L6" s="21">
        <f>C6*K6</f>
        <v>6600</v>
      </c>
      <c r="M6" s="22">
        <f>'[5]Phase 2'!$G8</f>
        <v>8200</v>
      </c>
      <c r="N6" s="23">
        <f>C6*M6</f>
        <v>8200</v>
      </c>
    </row>
    <row r="7" spans="1:15" ht="30" customHeight="1" x14ac:dyDescent="0.2">
      <c r="A7" s="50">
        <f>A6+1</f>
        <v>2</v>
      </c>
      <c r="B7" s="71"/>
      <c r="C7" s="70"/>
      <c r="D7" s="70"/>
      <c r="E7" s="54"/>
      <c r="F7" s="55"/>
      <c r="G7" s="54"/>
      <c r="H7" s="55"/>
      <c r="I7" s="130"/>
      <c r="J7" s="55"/>
      <c r="K7" s="54"/>
      <c r="L7" s="55"/>
      <c r="M7" s="137"/>
      <c r="N7" s="55"/>
    </row>
    <row r="8" spans="1:15" ht="30" customHeight="1" x14ac:dyDescent="0.2">
      <c r="A8" s="16">
        <f t="shared" ref="A8:A70" si="0">A7+1</f>
        <v>3</v>
      </c>
      <c r="B8" s="28" t="s">
        <v>15</v>
      </c>
      <c r="C8" s="19">
        <v>1</v>
      </c>
      <c r="D8" s="75" t="s">
        <v>13</v>
      </c>
      <c r="E8" s="26">
        <f>'[1]Phase 2'!$G10</f>
        <v>5850</v>
      </c>
      <c r="F8" s="27">
        <f>C8*E8</f>
        <v>5850</v>
      </c>
      <c r="G8" s="24">
        <f>'[2]Phase 2'!$G10</f>
        <v>12500</v>
      </c>
      <c r="H8" s="25">
        <f>C8*G8</f>
        <v>12500</v>
      </c>
      <c r="I8" s="61">
        <f>'[3]Phase 2'!$G10</f>
        <v>3500</v>
      </c>
      <c r="J8" s="27">
        <f>C8*I8</f>
        <v>3500</v>
      </c>
      <c r="K8" s="24">
        <f>'[4]Phase 2'!$G10</f>
        <v>25000</v>
      </c>
      <c r="L8" s="25">
        <f>C8*K8</f>
        <v>25000</v>
      </c>
      <c r="M8" s="61">
        <f>'[5]Phase 2'!$G10</f>
        <v>14200</v>
      </c>
      <c r="N8" s="121">
        <f>C8*M8</f>
        <v>14200</v>
      </c>
    </row>
    <row r="9" spans="1:15" ht="30" customHeight="1" x14ac:dyDescent="0.2">
      <c r="A9" s="16">
        <f t="shared" si="0"/>
        <v>4</v>
      </c>
      <c r="B9" s="17" t="s">
        <v>16</v>
      </c>
      <c r="C9" s="19">
        <v>1</v>
      </c>
      <c r="D9" s="75" t="s">
        <v>13</v>
      </c>
      <c r="E9" s="26">
        <f>'[1]Phase 2'!$G11</f>
        <v>8775</v>
      </c>
      <c r="F9" s="27">
        <f t="shared" ref="F9:F11" si="1">C9*E9</f>
        <v>8775</v>
      </c>
      <c r="G9" s="24">
        <f>'[2]Phase 2'!$G11</f>
        <v>6500</v>
      </c>
      <c r="H9" s="25">
        <f t="shared" ref="H9:H11" si="2">C9*G9</f>
        <v>6500</v>
      </c>
      <c r="I9" s="61">
        <f>'[3]Phase 2'!$G11</f>
        <v>1700</v>
      </c>
      <c r="J9" s="27">
        <f>C9*I9</f>
        <v>1700</v>
      </c>
      <c r="K9" s="24">
        <f>'[4]Phase 2'!$G11</f>
        <v>12000</v>
      </c>
      <c r="L9" s="25">
        <f t="shared" ref="L9:L11" si="3">C9*K9</f>
        <v>12000</v>
      </c>
      <c r="M9" s="61">
        <f>'[5]Phase 2'!$G11</f>
        <v>2550</v>
      </c>
      <c r="N9" s="121">
        <f t="shared" ref="N9:N11" si="4">C9*M9</f>
        <v>2550</v>
      </c>
    </row>
    <row r="10" spans="1:15" ht="30" customHeight="1" x14ac:dyDescent="0.2">
      <c r="A10" s="16">
        <f t="shared" si="0"/>
        <v>5</v>
      </c>
      <c r="B10" s="29" t="s">
        <v>17</v>
      </c>
      <c r="C10" s="19">
        <v>1</v>
      </c>
      <c r="D10" s="75" t="s">
        <v>13</v>
      </c>
      <c r="E10" s="26">
        <f>'[1]Phase 2'!$G12</f>
        <v>3510</v>
      </c>
      <c r="F10" s="27">
        <f t="shared" si="1"/>
        <v>3510</v>
      </c>
      <c r="G10" s="24">
        <f>'[2]Phase 2'!$G12</f>
        <v>1000</v>
      </c>
      <c r="H10" s="25">
        <f t="shared" si="2"/>
        <v>1000</v>
      </c>
      <c r="I10" s="61">
        <f>'[3]Phase 2'!$G12</f>
        <v>750</v>
      </c>
      <c r="J10" s="27">
        <f t="shared" ref="J10:J11" si="5">C10*I10</f>
        <v>750</v>
      </c>
      <c r="K10" s="24">
        <f>'[4]Phase 2'!$G12</f>
        <v>2500</v>
      </c>
      <c r="L10" s="25">
        <f t="shared" si="3"/>
        <v>2500</v>
      </c>
      <c r="M10" s="61">
        <f>'[5]Phase 2'!$G12</f>
        <v>5000</v>
      </c>
      <c r="N10" s="121">
        <f t="shared" si="4"/>
        <v>5000</v>
      </c>
    </row>
    <row r="11" spans="1:15" ht="30" customHeight="1" x14ac:dyDescent="0.2">
      <c r="A11" s="16">
        <f t="shared" si="0"/>
        <v>6</v>
      </c>
      <c r="B11" s="29" t="s">
        <v>18</v>
      </c>
      <c r="C11" s="19">
        <v>1</v>
      </c>
      <c r="D11" s="75" t="s">
        <v>13</v>
      </c>
      <c r="E11" s="26">
        <f>'[1]Phase 2'!$G13</f>
        <v>4680</v>
      </c>
      <c r="F11" s="27">
        <f t="shared" si="1"/>
        <v>4680</v>
      </c>
      <c r="G11" s="24">
        <f>'[2]Phase 2'!$G13</f>
        <v>2200</v>
      </c>
      <c r="H11" s="25">
        <f t="shared" si="2"/>
        <v>2200</v>
      </c>
      <c r="I11" s="61">
        <f>'[3]Phase 2'!$G13</f>
        <v>2000</v>
      </c>
      <c r="J11" s="27">
        <f t="shared" si="5"/>
        <v>2000</v>
      </c>
      <c r="K11" s="24">
        <f>'[4]Phase 2'!$G13</f>
        <v>7500</v>
      </c>
      <c r="L11" s="25">
        <f t="shared" si="3"/>
        <v>7500</v>
      </c>
      <c r="M11" s="61">
        <f>'[5]Phase 2'!$G13</f>
        <v>3200</v>
      </c>
      <c r="N11" s="121">
        <f t="shared" si="4"/>
        <v>3200</v>
      </c>
    </row>
    <row r="12" spans="1:15" ht="30" customHeight="1" x14ac:dyDescent="0.2">
      <c r="A12" s="50">
        <f t="shared" si="0"/>
        <v>7</v>
      </c>
      <c r="B12" s="72"/>
      <c r="C12" s="70"/>
      <c r="D12" s="70"/>
      <c r="E12" s="73"/>
      <c r="F12" s="55"/>
      <c r="G12" s="137"/>
      <c r="H12" s="74"/>
      <c r="I12" s="130"/>
      <c r="J12" s="55"/>
      <c r="K12" s="130"/>
      <c r="L12" s="74"/>
      <c r="M12" s="130"/>
      <c r="N12" s="74"/>
      <c r="O12" s="38"/>
    </row>
    <row r="13" spans="1:15" ht="30" customHeight="1" x14ac:dyDescent="0.2">
      <c r="A13" s="16">
        <f t="shared" si="0"/>
        <v>8</v>
      </c>
      <c r="B13" s="17" t="s">
        <v>21</v>
      </c>
      <c r="C13" s="69">
        <v>1</v>
      </c>
      <c r="D13" s="75" t="s">
        <v>13</v>
      </c>
      <c r="E13" s="26">
        <f>'[1]Phase 2'!$G$15</f>
        <v>5850</v>
      </c>
      <c r="F13" s="27">
        <f>C13*E13</f>
        <v>5850</v>
      </c>
      <c r="G13" s="24">
        <f>'[2]Phase 2'!$G15</f>
        <v>8000</v>
      </c>
      <c r="H13" s="25">
        <f>C13*G13</f>
        <v>8000</v>
      </c>
      <c r="I13" s="26">
        <f>'[3]Phase 2'!$G15</f>
        <v>900</v>
      </c>
      <c r="J13" s="27">
        <f>C13*I13</f>
        <v>900</v>
      </c>
      <c r="K13" s="24">
        <f>'[4]Phase 2'!$G15</f>
        <v>40000</v>
      </c>
      <c r="L13" s="25">
        <f>C13*K13</f>
        <v>40000</v>
      </c>
      <c r="M13" s="61">
        <f>'[5]Phase 2'!$G15</f>
        <v>46000</v>
      </c>
      <c r="N13" s="27">
        <f>C13*M13</f>
        <v>46000</v>
      </c>
    </row>
    <row r="14" spans="1:15" ht="30" customHeight="1" x14ac:dyDescent="0.2">
      <c r="A14" s="16">
        <f t="shared" si="0"/>
        <v>9</v>
      </c>
      <c r="B14" s="39" t="s">
        <v>22</v>
      </c>
      <c r="C14" s="40" t="e">
        <f>'Not Updated - Total Project'!C15-#REF!</f>
        <v>#REF!</v>
      </c>
      <c r="D14" s="41" t="s">
        <v>23</v>
      </c>
      <c r="E14" s="26">
        <f>'[1]Phase 2'!$G18</f>
        <v>1.17</v>
      </c>
      <c r="F14" s="27" t="e">
        <f t="shared" ref="F14:F28" si="6">C14*E14</f>
        <v>#REF!</v>
      </c>
      <c r="G14" s="24">
        <f>'[2]Phase 2'!$G18</f>
        <v>0.36</v>
      </c>
      <c r="H14" s="25" t="e">
        <f>C14*G14</f>
        <v>#REF!</v>
      </c>
      <c r="I14" s="26">
        <f>'[3]Phase 2'!$G18</f>
        <v>2</v>
      </c>
      <c r="J14" s="27" t="e">
        <f t="shared" ref="J14:J48" si="7">C14*I14</f>
        <v>#REF!</v>
      </c>
      <c r="K14" s="24">
        <f>'[4]Phase 2'!$G18</f>
        <v>0.42</v>
      </c>
      <c r="L14" s="25" t="e">
        <f t="shared" ref="L14:L47" si="8">C14*K14</f>
        <v>#REF!</v>
      </c>
      <c r="M14" s="26">
        <f>'[5]Phase 2'!$G18</f>
        <v>0.25</v>
      </c>
      <c r="N14" s="27" t="e">
        <f t="shared" ref="N14:N48" si="9">C14*M14</f>
        <v>#REF!</v>
      </c>
    </row>
    <row r="15" spans="1:15" ht="30" customHeight="1" x14ac:dyDescent="0.2">
      <c r="A15" s="16">
        <f t="shared" si="0"/>
        <v>10</v>
      </c>
      <c r="B15" s="39" t="s">
        <v>24</v>
      </c>
      <c r="C15" s="40" t="e">
        <f>'Not Updated - Total Project'!C16-#REF!</f>
        <v>#REF!</v>
      </c>
      <c r="D15" s="42" t="s">
        <v>25</v>
      </c>
      <c r="E15" s="26">
        <f>'[1]Phase 2'!$G19</f>
        <v>3.51</v>
      </c>
      <c r="F15" s="27" t="e">
        <f t="shared" ref="F15:F17" si="10">C15*E15</f>
        <v>#REF!</v>
      </c>
      <c r="G15" s="24">
        <f>'[2]Phase 2'!$G19</f>
        <v>7.5</v>
      </c>
      <c r="H15" s="25" t="e">
        <f t="shared" ref="H15:H48" si="11">C15*G15</f>
        <v>#REF!</v>
      </c>
      <c r="I15" s="26">
        <f>'[3]Phase 2'!$G19</f>
        <v>5</v>
      </c>
      <c r="J15" s="27" t="e">
        <f t="shared" si="7"/>
        <v>#REF!</v>
      </c>
      <c r="K15" s="24">
        <f>'[4]Phase 2'!$G19</f>
        <v>1.5</v>
      </c>
      <c r="L15" s="25" t="e">
        <f t="shared" si="8"/>
        <v>#REF!</v>
      </c>
      <c r="M15" s="26">
        <f>'[5]Phase 2'!$G19</f>
        <v>5.0999999999999996</v>
      </c>
      <c r="N15" s="27" t="e">
        <f t="shared" si="9"/>
        <v>#REF!</v>
      </c>
    </row>
    <row r="16" spans="1:15" ht="30" customHeight="1" x14ac:dyDescent="0.2">
      <c r="A16" s="16">
        <f t="shared" si="0"/>
        <v>11</v>
      </c>
      <c r="B16" s="39" t="s">
        <v>26</v>
      </c>
      <c r="C16" s="40" t="e">
        <f>'Not Updated - Total Project'!C17-#REF!</f>
        <v>#REF!</v>
      </c>
      <c r="D16" s="42" t="s">
        <v>23</v>
      </c>
      <c r="E16" s="26">
        <f>'[1]Phase 2'!$G20</f>
        <v>4.2799999999999994</v>
      </c>
      <c r="F16" s="27" t="e">
        <f t="shared" si="10"/>
        <v>#REF!</v>
      </c>
      <c r="G16" s="24">
        <f>'[2]Phase 2'!$G20</f>
        <v>1.5</v>
      </c>
      <c r="H16" s="25" t="e">
        <f t="shared" si="11"/>
        <v>#REF!</v>
      </c>
      <c r="I16" s="26">
        <f>'[3]Phase 2'!$G20</f>
        <v>4.25</v>
      </c>
      <c r="J16" s="27" t="e">
        <f t="shared" si="7"/>
        <v>#REF!</v>
      </c>
      <c r="K16" s="24">
        <f>'[4]Phase 2'!$G20</f>
        <v>3</v>
      </c>
      <c r="L16" s="25" t="e">
        <f t="shared" si="8"/>
        <v>#REF!</v>
      </c>
      <c r="M16" s="26">
        <f>'[5]Phase 2'!$G20</f>
        <v>1.5</v>
      </c>
      <c r="N16" s="27" t="e">
        <f t="shared" si="9"/>
        <v>#REF!</v>
      </c>
    </row>
    <row r="17" spans="1:14" ht="30" customHeight="1" x14ac:dyDescent="0.2">
      <c r="A17" s="16">
        <f t="shared" si="0"/>
        <v>12</v>
      </c>
      <c r="B17" s="39" t="s">
        <v>27</v>
      </c>
      <c r="C17" s="40" t="e">
        <f>'Not Updated - Total Project'!C18-#REF!</f>
        <v>#REF!</v>
      </c>
      <c r="D17" s="41" t="s">
        <v>28</v>
      </c>
      <c r="E17" s="26">
        <f>'[1]Phase 2'!$G21</f>
        <v>0</v>
      </c>
      <c r="F17" s="27" t="e">
        <f t="shared" si="10"/>
        <v>#REF!</v>
      </c>
      <c r="G17" s="24">
        <f>'[2]Phase 2'!$G21</f>
        <v>0</v>
      </c>
      <c r="H17" s="25" t="e">
        <f t="shared" si="11"/>
        <v>#REF!</v>
      </c>
      <c r="I17" s="26">
        <f>'[3]Phase 2'!$G21</f>
        <v>700</v>
      </c>
      <c r="J17" s="27" t="e">
        <f t="shared" si="7"/>
        <v>#REF!</v>
      </c>
      <c r="K17" s="24">
        <f>'[4]Phase 2'!$G21</f>
        <v>0</v>
      </c>
      <c r="L17" s="25" t="e">
        <f t="shared" si="8"/>
        <v>#REF!</v>
      </c>
      <c r="M17" s="26">
        <f>'[5]Phase 2'!$G21</f>
        <v>500</v>
      </c>
      <c r="N17" s="27" t="e">
        <f t="shared" si="9"/>
        <v>#REF!</v>
      </c>
    </row>
    <row r="18" spans="1:14" ht="30" customHeight="1" x14ac:dyDescent="0.2">
      <c r="A18" s="16">
        <f t="shared" si="0"/>
        <v>13</v>
      </c>
      <c r="B18" s="43" t="s">
        <v>29</v>
      </c>
      <c r="C18" s="40" t="e">
        <f>'Not Updated - Total Project'!C19-#REF!</f>
        <v>#REF!</v>
      </c>
      <c r="D18" s="41" t="s">
        <v>23</v>
      </c>
      <c r="E18" s="26">
        <f>'[1]Phase 2'!$G24</f>
        <v>0.35</v>
      </c>
      <c r="F18" s="27" t="e">
        <f t="shared" si="6"/>
        <v>#REF!</v>
      </c>
      <c r="G18" s="24">
        <f>'[2]Phase 2'!$G24</f>
        <v>0.38</v>
      </c>
      <c r="H18" s="25" t="e">
        <f t="shared" si="11"/>
        <v>#REF!</v>
      </c>
      <c r="I18" s="26">
        <f>'[3]Phase 2'!$G24</f>
        <v>0.5</v>
      </c>
      <c r="J18" s="27" t="e">
        <f t="shared" si="7"/>
        <v>#REF!</v>
      </c>
      <c r="K18" s="24">
        <f>'[4]Phase 2'!$G24</f>
        <v>0.245</v>
      </c>
      <c r="L18" s="25" t="e">
        <f t="shared" si="8"/>
        <v>#REF!</v>
      </c>
      <c r="M18" s="26">
        <f>'[5]Phase 2'!$G24</f>
        <v>0.05</v>
      </c>
      <c r="N18" s="27" t="e">
        <f t="shared" si="9"/>
        <v>#REF!</v>
      </c>
    </row>
    <row r="19" spans="1:14" ht="30" customHeight="1" x14ac:dyDescent="0.2">
      <c r="A19" s="16">
        <f t="shared" si="0"/>
        <v>14</v>
      </c>
      <c r="B19" s="43" t="s">
        <v>30</v>
      </c>
      <c r="C19" s="40" t="e">
        <f>'Not Updated - Total Project'!C20-#REF!</f>
        <v>#REF!</v>
      </c>
      <c r="D19" s="41" t="s">
        <v>25</v>
      </c>
      <c r="E19" s="26">
        <f>'[1]Phase 2'!$G25</f>
        <v>21.060000000000002</v>
      </c>
      <c r="F19" s="27" t="e">
        <f t="shared" ref="F19:F27" si="12">C19*E19</f>
        <v>#REF!</v>
      </c>
      <c r="G19" s="24">
        <f>'[2]Phase 2'!$G25</f>
        <v>32</v>
      </c>
      <c r="H19" s="25" t="e">
        <f t="shared" si="11"/>
        <v>#REF!</v>
      </c>
      <c r="I19" s="26">
        <f>'[3]Phase 2'!$G25</f>
        <v>22</v>
      </c>
      <c r="J19" s="27" t="e">
        <f t="shared" si="7"/>
        <v>#REF!</v>
      </c>
      <c r="K19" s="24">
        <f>'[4]Phase 2'!$G25</f>
        <v>22</v>
      </c>
      <c r="L19" s="25" t="e">
        <f t="shared" si="8"/>
        <v>#REF!</v>
      </c>
      <c r="M19" s="26">
        <f>'[5]Phase 2'!$G25</f>
        <v>16.5</v>
      </c>
      <c r="N19" s="27" t="e">
        <f t="shared" si="9"/>
        <v>#REF!</v>
      </c>
    </row>
    <row r="20" spans="1:14" ht="30" customHeight="1" x14ac:dyDescent="0.2">
      <c r="A20" s="16">
        <f t="shared" si="0"/>
        <v>15</v>
      </c>
      <c r="B20" s="43" t="s">
        <v>31</v>
      </c>
      <c r="C20" s="40" t="e">
        <f>'Not Updated - Total Project'!C21-#REF!</f>
        <v>#REF!</v>
      </c>
      <c r="D20" s="41" t="s">
        <v>23</v>
      </c>
      <c r="E20" s="26">
        <f>'[1]Phase 2'!$G26</f>
        <v>4.68</v>
      </c>
      <c r="F20" s="27" t="e">
        <f t="shared" si="12"/>
        <v>#REF!</v>
      </c>
      <c r="G20" s="24">
        <f>'[2]Phase 2'!$G26</f>
        <v>3.9</v>
      </c>
      <c r="H20" s="25" t="e">
        <f t="shared" si="11"/>
        <v>#REF!</v>
      </c>
      <c r="I20" s="26">
        <f>'[3]Phase 2'!$G26</f>
        <v>5</v>
      </c>
      <c r="J20" s="27" t="e">
        <f t="shared" si="7"/>
        <v>#REF!</v>
      </c>
      <c r="K20" s="24">
        <f>'[4]Phase 2'!$G26</f>
        <v>3.5</v>
      </c>
      <c r="L20" s="25" t="e">
        <f t="shared" si="8"/>
        <v>#REF!</v>
      </c>
      <c r="M20" s="26">
        <f>'[5]Phase 2'!$G26</f>
        <v>5</v>
      </c>
      <c r="N20" s="27" t="e">
        <f t="shared" si="9"/>
        <v>#REF!</v>
      </c>
    </row>
    <row r="21" spans="1:14" ht="30" customHeight="1" x14ac:dyDescent="0.2">
      <c r="A21" s="16">
        <f t="shared" si="0"/>
        <v>16</v>
      </c>
      <c r="B21" s="43" t="s">
        <v>32</v>
      </c>
      <c r="C21" s="40" t="e">
        <f>'Not Updated - Total Project'!C22-#REF!</f>
        <v>#REF!</v>
      </c>
      <c r="D21" s="41" t="s">
        <v>23</v>
      </c>
      <c r="E21" s="26">
        <f>'[1]Phase 2'!$G27</f>
        <v>1.17</v>
      </c>
      <c r="F21" s="27" t="e">
        <f t="shared" si="12"/>
        <v>#REF!</v>
      </c>
      <c r="G21" s="24">
        <f>'[2]Phase 2'!$G27</f>
        <v>1.5</v>
      </c>
      <c r="H21" s="25" t="e">
        <f t="shared" si="11"/>
        <v>#REF!</v>
      </c>
      <c r="I21" s="26">
        <f>'[3]Phase 2'!$G27</f>
        <v>1.5</v>
      </c>
      <c r="J21" s="27" t="e">
        <f t="shared" si="7"/>
        <v>#REF!</v>
      </c>
      <c r="K21" s="24">
        <f>'[4]Phase 2'!$G27</f>
        <v>2</v>
      </c>
      <c r="L21" s="25" t="e">
        <f t="shared" si="8"/>
        <v>#REF!</v>
      </c>
      <c r="M21" s="26">
        <f>'[5]Phase 2'!$G27</f>
        <v>1.41</v>
      </c>
      <c r="N21" s="27" t="e">
        <f t="shared" si="9"/>
        <v>#REF!</v>
      </c>
    </row>
    <row r="22" spans="1:14" ht="30" customHeight="1" x14ac:dyDescent="0.2">
      <c r="A22" s="16">
        <f t="shared" si="0"/>
        <v>17</v>
      </c>
      <c r="B22" s="43" t="s">
        <v>33</v>
      </c>
      <c r="C22" s="40" t="e">
        <f>'Not Updated - Total Project'!C23-#REF!</f>
        <v>#REF!</v>
      </c>
      <c r="D22" s="41" t="s">
        <v>34</v>
      </c>
      <c r="E22" s="26">
        <f>'[1]Phase 2'!$G28</f>
        <v>292.5</v>
      </c>
      <c r="F22" s="27" t="e">
        <f t="shared" si="12"/>
        <v>#REF!</v>
      </c>
      <c r="G22" s="24">
        <f>'[2]Phase 2'!$G28</f>
        <v>320</v>
      </c>
      <c r="H22" s="25" t="e">
        <f t="shared" si="11"/>
        <v>#REF!</v>
      </c>
      <c r="I22" s="26">
        <f>'[3]Phase 2'!$G28</f>
        <v>435</v>
      </c>
      <c r="J22" s="27" t="e">
        <f t="shared" si="7"/>
        <v>#REF!</v>
      </c>
      <c r="K22" s="24">
        <f>'[4]Phase 2'!$G28</f>
        <v>200</v>
      </c>
      <c r="L22" s="25" t="e">
        <f t="shared" si="8"/>
        <v>#REF!</v>
      </c>
      <c r="M22" s="26">
        <f>'[5]Phase 2'!$G28</f>
        <v>260</v>
      </c>
      <c r="N22" s="27" t="e">
        <f t="shared" si="9"/>
        <v>#REF!</v>
      </c>
    </row>
    <row r="23" spans="1:14" ht="30" customHeight="1" x14ac:dyDescent="0.2">
      <c r="A23" s="16">
        <f t="shared" si="0"/>
        <v>18</v>
      </c>
      <c r="B23" s="39" t="s">
        <v>35</v>
      </c>
      <c r="C23" s="40" t="e">
        <f>'Not Updated - Total Project'!C24-#REF!</f>
        <v>#REF!</v>
      </c>
      <c r="D23" s="41" t="s">
        <v>34</v>
      </c>
      <c r="E23" s="26">
        <f>'[1]Phase 2'!$G29</f>
        <v>292.5</v>
      </c>
      <c r="F23" s="27" t="e">
        <f t="shared" si="12"/>
        <v>#REF!</v>
      </c>
      <c r="G23" s="24">
        <f>'[2]Phase 2'!$G29</f>
        <v>320</v>
      </c>
      <c r="H23" s="25" t="e">
        <f t="shared" si="11"/>
        <v>#REF!</v>
      </c>
      <c r="I23" s="26">
        <f>'[3]Phase 2'!$G29</f>
        <v>435</v>
      </c>
      <c r="J23" s="27" t="e">
        <f t="shared" si="7"/>
        <v>#REF!</v>
      </c>
      <c r="K23" s="24">
        <f>'[4]Phase 2'!$G29</f>
        <v>250</v>
      </c>
      <c r="L23" s="25" t="e">
        <f t="shared" si="8"/>
        <v>#REF!</v>
      </c>
      <c r="M23" s="26">
        <f>'[5]Phase 2'!$G29</f>
        <v>260</v>
      </c>
      <c r="N23" s="27" t="e">
        <f t="shared" si="9"/>
        <v>#REF!</v>
      </c>
    </row>
    <row r="24" spans="1:14" ht="30" customHeight="1" x14ac:dyDescent="0.2">
      <c r="A24" s="16">
        <f t="shared" si="0"/>
        <v>19</v>
      </c>
      <c r="B24" s="39" t="s">
        <v>36</v>
      </c>
      <c r="C24" s="40" t="e">
        <f>'Not Updated - Total Project'!C25-#REF!</f>
        <v>#REF!</v>
      </c>
      <c r="D24" s="41" t="s">
        <v>34</v>
      </c>
      <c r="E24" s="26">
        <f>'[1]Phase 2'!$G30</f>
        <v>292.5</v>
      </c>
      <c r="F24" s="27" t="e">
        <f t="shared" si="12"/>
        <v>#REF!</v>
      </c>
      <c r="G24" s="24">
        <f>'[2]Phase 2'!$G30</f>
        <v>320</v>
      </c>
      <c r="H24" s="25" t="e">
        <f t="shared" si="11"/>
        <v>#REF!</v>
      </c>
      <c r="I24" s="26">
        <f>'[3]Phase 2'!$G30</f>
        <v>265</v>
      </c>
      <c r="J24" s="27" t="e">
        <f t="shared" si="7"/>
        <v>#REF!</v>
      </c>
      <c r="K24" s="24">
        <f>'[4]Phase 2'!$G30</f>
        <v>200</v>
      </c>
      <c r="L24" s="25" t="e">
        <f t="shared" si="8"/>
        <v>#REF!</v>
      </c>
      <c r="M24" s="26">
        <f>'[5]Phase 2'!$G30</f>
        <v>49</v>
      </c>
      <c r="N24" s="27" t="e">
        <f t="shared" si="9"/>
        <v>#REF!</v>
      </c>
    </row>
    <row r="25" spans="1:14" ht="30" customHeight="1" x14ac:dyDescent="0.2">
      <c r="A25" s="16">
        <f t="shared" si="0"/>
        <v>20</v>
      </c>
      <c r="B25" s="43" t="s">
        <v>37</v>
      </c>
      <c r="C25" s="40" t="e">
        <f>'Not Updated - Total Project'!C26-#REF!</f>
        <v>#REF!</v>
      </c>
      <c r="D25" s="41" t="s">
        <v>23</v>
      </c>
      <c r="E25" s="26">
        <f>'[1]Phase 2'!$G31</f>
        <v>29.25</v>
      </c>
      <c r="F25" s="27" t="e">
        <f t="shared" si="12"/>
        <v>#REF!</v>
      </c>
      <c r="G25" s="24">
        <f>'[2]Phase 2'!$G31</f>
        <v>3.5</v>
      </c>
      <c r="H25" s="25" t="e">
        <f t="shared" si="11"/>
        <v>#REF!</v>
      </c>
      <c r="I25" s="26">
        <f>'[3]Phase 2'!$G31</f>
        <v>2.5</v>
      </c>
      <c r="J25" s="27" t="e">
        <f t="shared" si="7"/>
        <v>#REF!</v>
      </c>
      <c r="K25" s="24">
        <f>'[4]Phase 2'!$G31</f>
        <v>2.75</v>
      </c>
      <c r="L25" s="25" t="e">
        <f t="shared" si="8"/>
        <v>#REF!</v>
      </c>
      <c r="M25" s="26">
        <f>'[5]Phase 2'!$G31</f>
        <v>1.41</v>
      </c>
      <c r="N25" s="27" t="e">
        <f t="shared" si="9"/>
        <v>#REF!</v>
      </c>
    </row>
    <row r="26" spans="1:14" ht="30" customHeight="1" x14ac:dyDescent="0.2">
      <c r="A26" s="16">
        <f t="shared" si="0"/>
        <v>21</v>
      </c>
      <c r="B26" s="39" t="s">
        <v>38</v>
      </c>
      <c r="C26" s="40" t="e">
        <f>'Not Updated - Total Project'!C27-#REF!</f>
        <v>#REF!</v>
      </c>
      <c r="D26" s="41" t="s">
        <v>39</v>
      </c>
      <c r="E26" s="26">
        <f>'[1]Phase 2'!$G32</f>
        <v>35.099999999999994</v>
      </c>
      <c r="F26" s="27" t="e">
        <f t="shared" si="12"/>
        <v>#REF!</v>
      </c>
      <c r="G26" s="24">
        <f>'[2]Phase 2'!$G32</f>
        <v>16</v>
      </c>
      <c r="H26" s="25" t="e">
        <f t="shared" si="11"/>
        <v>#REF!</v>
      </c>
      <c r="I26" s="26">
        <f>'[3]Phase 2'!$G32</f>
        <v>15</v>
      </c>
      <c r="J26" s="27" t="e">
        <f t="shared" si="7"/>
        <v>#REF!</v>
      </c>
      <c r="K26" s="24">
        <f>'[4]Phase 2'!$G32</f>
        <v>15.5</v>
      </c>
      <c r="L26" s="25" t="e">
        <f t="shared" si="8"/>
        <v>#REF!</v>
      </c>
      <c r="M26" s="26">
        <f>'[5]Phase 2'!$G32</f>
        <v>17.5</v>
      </c>
      <c r="N26" s="27" t="e">
        <f t="shared" si="9"/>
        <v>#REF!</v>
      </c>
    </row>
    <row r="27" spans="1:14" ht="30" customHeight="1" x14ac:dyDescent="0.2">
      <c r="A27" s="16">
        <f t="shared" si="0"/>
        <v>22</v>
      </c>
      <c r="B27" s="43" t="s">
        <v>40</v>
      </c>
      <c r="C27" s="40" t="e">
        <f>'Not Updated - Total Project'!C28-#REF!</f>
        <v>#REF!</v>
      </c>
      <c r="D27" s="41" t="s">
        <v>28</v>
      </c>
      <c r="E27" s="26">
        <f>'[1]Phase 2'!$G33</f>
        <v>760.5</v>
      </c>
      <c r="F27" s="27" t="e">
        <f t="shared" si="12"/>
        <v>#REF!</v>
      </c>
      <c r="G27" s="24">
        <f>'[2]Phase 2'!$G33</f>
        <v>700</v>
      </c>
      <c r="H27" s="25" t="e">
        <f t="shared" si="11"/>
        <v>#REF!</v>
      </c>
      <c r="I27" s="26">
        <f>'[3]Phase 2'!$G33</f>
        <v>950</v>
      </c>
      <c r="J27" s="27" t="e">
        <f t="shared" si="7"/>
        <v>#REF!</v>
      </c>
      <c r="K27" s="24">
        <f>'[4]Phase 2'!$G33</f>
        <v>430</v>
      </c>
      <c r="L27" s="25" t="e">
        <f t="shared" si="8"/>
        <v>#REF!</v>
      </c>
      <c r="M27" s="26">
        <f>'[5]Phase 2'!$G33</f>
        <v>1290</v>
      </c>
      <c r="N27" s="27" t="e">
        <f t="shared" si="9"/>
        <v>#REF!</v>
      </c>
    </row>
    <row r="28" spans="1:14" ht="30" customHeight="1" x14ac:dyDescent="0.2">
      <c r="A28" s="16">
        <f t="shared" si="0"/>
        <v>23</v>
      </c>
      <c r="B28" s="39" t="s">
        <v>41</v>
      </c>
      <c r="C28" s="40" t="e">
        <f>'Not Updated - Total Project'!C29-#REF!</f>
        <v>#REF!</v>
      </c>
      <c r="D28" s="41" t="s">
        <v>28</v>
      </c>
      <c r="E28" s="26">
        <f>'[1]Phase 2'!$G36</f>
        <v>380.25</v>
      </c>
      <c r="F28" s="27" t="e">
        <f t="shared" si="6"/>
        <v>#REF!</v>
      </c>
      <c r="G28" s="24">
        <f>'[2]Phase 2'!$G36</f>
        <v>550</v>
      </c>
      <c r="H28" s="25" t="e">
        <f t="shared" si="11"/>
        <v>#REF!</v>
      </c>
      <c r="I28" s="26">
        <f>'[3]Phase 2'!$G36</f>
        <v>649</v>
      </c>
      <c r="J28" s="27" t="e">
        <f t="shared" si="7"/>
        <v>#REF!</v>
      </c>
      <c r="K28" s="24">
        <f>'[4]Phase 2'!$G36</f>
        <v>789</v>
      </c>
      <c r="L28" s="25" t="e">
        <f t="shared" si="8"/>
        <v>#REF!</v>
      </c>
      <c r="M28" s="26">
        <f>'[5]Phase 2'!$G36</f>
        <v>584</v>
      </c>
      <c r="N28" s="27" t="e">
        <f t="shared" si="9"/>
        <v>#REF!</v>
      </c>
    </row>
    <row r="29" spans="1:14" ht="30" customHeight="1" x14ac:dyDescent="0.2">
      <c r="A29" s="16">
        <f t="shared" si="0"/>
        <v>24</v>
      </c>
      <c r="B29" s="39" t="s">
        <v>42</v>
      </c>
      <c r="C29" s="40" t="e">
        <f>'Not Updated - Total Project'!C30-#REF!</f>
        <v>#REF!</v>
      </c>
      <c r="D29" s="41" t="s">
        <v>28</v>
      </c>
      <c r="E29" s="26">
        <f>'[1]Phase 2'!$G37</f>
        <v>0</v>
      </c>
      <c r="F29" s="27" t="e">
        <f t="shared" ref="F29:F48" si="13">C29*E29</f>
        <v>#REF!</v>
      </c>
      <c r="G29" s="24">
        <f>'[2]Phase 2'!$G37</f>
        <v>0</v>
      </c>
      <c r="H29" s="25" t="e">
        <f t="shared" si="11"/>
        <v>#REF!</v>
      </c>
      <c r="I29" s="26">
        <f>'[3]Phase 2'!$G37</f>
        <v>0</v>
      </c>
      <c r="J29" s="27" t="e">
        <f t="shared" si="7"/>
        <v>#REF!</v>
      </c>
      <c r="K29" s="24">
        <f>'[4]Phase 2'!$G37</f>
        <v>0</v>
      </c>
      <c r="L29" s="25" t="e">
        <f t="shared" si="8"/>
        <v>#REF!</v>
      </c>
      <c r="M29" s="26">
        <f>'[5]Phase 2'!$G37</f>
        <v>584</v>
      </c>
      <c r="N29" s="27" t="e">
        <f t="shared" si="9"/>
        <v>#REF!</v>
      </c>
    </row>
    <row r="30" spans="1:14" ht="30" customHeight="1" x14ac:dyDescent="0.2">
      <c r="A30" s="16">
        <f t="shared" si="0"/>
        <v>25</v>
      </c>
      <c r="B30" s="39" t="s">
        <v>43</v>
      </c>
      <c r="C30" s="40" t="e">
        <f>'Not Updated - Total Project'!C31-#REF!</f>
        <v>#REF!</v>
      </c>
      <c r="D30" s="41" t="s">
        <v>28</v>
      </c>
      <c r="E30" s="26">
        <f>'[1]Phase 2'!$G38</f>
        <v>397.8</v>
      </c>
      <c r="F30" s="27" t="e">
        <f t="shared" si="13"/>
        <v>#REF!</v>
      </c>
      <c r="G30" s="24">
        <f>'[2]Phase 2'!$G38</f>
        <v>280</v>
      </c>
      <c r="H30" s="25" t="e">
        <f t="shared" si="11"/>
        <v>#REF!</v>
      </c>
      <c r="I30" s="26">
        <f>'[3]Phase 2'!$G38</f>
        <v>225</v>
      </c>
      <c r="J30" s="27" t="e">
        <f t="shared" si="7"/>
        <v>#REF!</v>
      </c>
      <c r="K30" s="24">
        <f>'[4]Phase 2'!$G38</f>
        <v>489</v>
      </c>
      <c r="L30" s="25" t="e">
        <f t="shared" si="8"/>
        <v>#REF!</v>
      </c>
      <c r="M30" s="26">
        <f>'[5]Phase 2'!$G38</f>
        <v>400</v>
      </c>
      <c r="N30" s="27" t="e">
        <f t="shared" si="9"/>
        <v>#REF!</v>
      </c>
    </row>
    <row r="31" spans="1:14" ht="30" customHeight="1" x14ac:dyDescent="0.2">
      <c r="A31" s="16">
        <f t="shared" si="0"/>
        <v>26</v>
      </c>
      <c r="B31" s="39" t="s">
        <v>44</v>
      </c>
      <c r="C31" s="40" t="e">
        <f>'Not Updated - Total Project'!C32-#REF!</f>
        <v>#REF!</v>
      </c>
      <c r="D31" s="41" t="s">
        <v>28</v>
      </c>
      <c r="E31" s="26">
        <f>'[1]Phase 2'!$G39</f>
        <v>444.6</v>
      </c>
      <c r="F31" s="27" t="e">
        <f t="shared" si="13"/>
        <v>#REF!</v>
      </c>
      <c r="G31" s="24">
        <f>'[2]Phase 2'!$G39</f>
        <v>310</v>
      </c>
      <c r="H31" s="25" t="e">
        <f t="shared" si="11"/>
        <v>#REF!</v>
      </c>
      <c r="I31" s="26">
        <f>'[3]Phase 2'!$G39</f>
        <v>252</v>
      </c>
      <c r="J31" s="27" t="e">
        <f t="shared" si="7"/>
        <v>#REF!</v>
      </c>
      <c r="K31" s="24">
        <f>'[4]Phase 2'!$G39</f>
        <v>570</v>
      </c>
      <c r="L31" s="25" t="e">
        <f t="shared" si="8"/>
        <v>#REF!</v>
      </c>
      <c r="M31" s="26">
        <f>'[5]Phase 2'!$G39</f>
        <v>454</v>
      </c>
      <c r="N31" s="27" t="e">
        <f t="shared" si="9"/>
        <v>#REF!</v>
      </c>
    </row>
    <row r="32" spans="1:14" ht="30" customHeight="1" x14ac:dyDescent="0.2">
      <c r="A32" s="16">
        <f t="shared" si="0"/>
        <v>27</v>
      </c>
      <c r="B32" s="39" t="s">
        <v>45</v>
      </c>
      <c r="C32" s="40" t="e">
        <f>'Not Updated - Total Project'!C33-#REF!</f>
        <v>#REF!</v>
      </c>
      <c r="D32" s="41" t="s">
        <v>28</v>
      </c>
      <c r="E32" s="26">
        <f>'[1]Phase 2'!$G40</f>
        <v>491.4</v>
      </c>
      <c r="F32" s="27" t="e">
        <f t="shared" si="13"/>
        <v>#REF!</v>
      </c>
      <c r="G32" s="24">
        <f>'[2]Phase 2'!$G40</f>
        <v>435</v>
      </c>
      <c r="H32" s="25" t="e">
        <f t="shared" si="11"/>
        <v>#REF!</v>
      </c>
      <c r="I32" s="26">
        <f>'[3]Phase 2'!$G40</f>
        <v>300</v>
      </c>
      <c r="J32" s="27" t="e">
        <f t="shared" si="7"/>
        <v>#REF!</v>
      </c>
      <c r="K32" s="24">
        <f>'[4]Phase 2'!$G40</f>
        <v>590</v>
      </c>
      <c r="L32" s="25" t="e">
        <f t="shared" si="8"/>
        <v>#REF!</v>
      </c>
      <c r="M32" s="26">
        <f>'[5]Phase 2'!$G40</f>
        <v>519</v>
      </c>
      <c r="N32" s="27" t="e">
        <f t="shared" si="9"/>
        <v>#REF!</v>
      </c>
    </row>
    <row r="33" spans="1:14" ht="30" customHeight="1" x14ac:dyDescent="0.2">
      <c r="A33" s="16">
        <f t="shared" si="0"/>
        <v>28</v>
      </c>
      <c r="B33" s="39" t="s">
        <v>46</v>
      </c>
      <c r="C33" s="40" t="e">
        <f>'Not Updated - Total Project'!C34-#REF!</f>
        <v>#REF!</v>
      </c>
      <c r="D33" s="41" t="s">
        <v>28</v>
      </c>
      <c r="E33" s="26">
        <f>'[1]Phase 2'!$G41</f>
        <v>538.20000000000005</v>
      </c>
      <c r="F33" s="27" t="e">
        <f t="shared" si="13"/>
        <v>#REF!</v>
      </c>
      <c r="G33" s="24">
        <f>'[2]Phase 2'!$G41</f>
        <v>470</v>
      </c>
      <c r="H33" s="25" t="e">
        <f t="shared" si="11"/>
        <v>#REF!</v>
      </c>
      <c r="I33" s="26">
        <f>'[3]Phase 2'!$G41</f>
        <v>355</v>
      </c>
      <c r="J33" s="27" t="e">
        <f t="shared" si="7"/>
        <v>#REF!</v>
      </c>
      <c r="K33" s="24">
        <f>'[4]Phase 2'!$G41</f>
        <v>600</v>
      </c>
      <c r="L33" s="25" t="e">
        <f t="shared" si="8"/>
        <v>#REF!</v>
      </c>
      <c r="M33" s="26">
        <f>'[5]Phase 2'!$G41</f>
        <v>584</v>
      </c>
      <c r="N33" s="27" t="e">
        <f t="shared" si="9"/>
        <v>#REF!</v>
      </c>
    </row>
    <row r="34" spans="1:14" ht="30" customHeight="1" x14ac:dyDescent="0.2">
      <c r="A34" s="16">
        <f t="shared" si="0"/>
        <v>29</v>
      </c>
      <c r="B34" s="39" t="s">
        <v>47</v>
      </c>
      <c r="C34" s="40" t="e">
        <f>'Not Updated - Total Project'!C35-#REF!</f>
        <v>#REF!</v>
      </c>
      <c r="D34" s="41" t="s">
        <v>28</v>
      </c>
      <c r="E34" s="26">
        <f>'[1]Phase 2'!$G42</f>
        <v>299.52</v>
      </c>
      <c r="F34" s="27" t="e">
        <f t="shared" si="13"/>
        <v>#REF!</v>
      </c>
      <c r="G34" s="24">
        <f>'[2]Phase 2'!$G42</f>
        <v>275</v>
      </c>
      <c r="H34" s="25" t="e">
        <f t="shared" si="11"/>
        <v>#REF!</v>
      </c>
      <c r="I34" s="26">
        <f>'[3]Phase 2'!$G42</f>
        <v>270</v>
      </c>
      <c r="J34" s="27" t="e">
        <f t="shared" si="7"/>
        <v>#REF!</v>
      </c>
      <c r="K34" s="24">
        <f>'[4]Phase 2'!$G42</f>
        <v>365</v>
      </c>
      <c r="L34" s="25" t="e">
        <f t="shared" si="8"/>
        <v>#REF!</v>
      </c>
      <c r="M34" s="26">
        <f>'[5]Phase 2'!$G42</f>
        <v>292</v>
      </c>
      <c r="N34" s="27" t="e">
        <f t="shared" si="9"/>
        <v>#REF!</v>
      </c>
    </row>
    <row r="35" spans="1:14" ht="30" customHeight="1" x14ac:dyDescent="0.2">
      <c r="A35" s="16">
        <f t="shared" si="0"/>
        <v>30</v>
      </c>
      <c r="B35" s="39" t="s">
        <v>48</v>
      </c>
      <c r="C35" s="40" t="e">
        <f>'Not Updated - Total Project'!C36-#REF!</f>
        <v>#REF!</v>
      </c>
      <c r="D35" s="41" t="s">
        <v>28</v>
      </c>
      <c r="E35" s="26">
        <f>'[1]Phase 2'!$G43</f>
        <v>329.94</v>
      </c>
      <c r="F35" s="27" t="e">
        <f t="shared" si="13"/>
        <v>#REF!</v>
      </c>
      <c r="G35" s="24">
        <f>'[2]Phase 2'!$G43</f>
        <v>315</v>
      </c>
      <c r="H35" s="25" t="e">
        <f t="shared" si="11"/>
        <v>#REF!</v>
      </c>
      <c r="I35" s="26">
        <f>'[3]Phase 2'!$G43</f>
        <v>280</v>
      </c>
      <c r="J35" s="27" t="e">
        <f t="shared" si="7"/>
        <v>#REF!</v>
      </c>
      <c r="K35" s="24">
        <f>'[4]Phase 2'!$G43</f>
        <v>426</v>
      </c>
      <c r="L35" s="25" t="e">
        <f t="shared" si="8"/>
        <v>#REF!</v>
      </c>
      <c r="M35" s="26">
        <f>'[5]Phase 2'!$G43</f>
        <v>341</v>
      </c>
      <c r="N35" s="27" t="e">
        <f t="shared" si="9"/>
        <v>#REF!</v>
      </c>
    </row>
    <row r="36" spans="1:14" ht="30" customHeight="1" x14ac:dyDescent="0.2">
      <c r="A36" s="16">
        <f t="shared" si="0"/>
        <v>31</v>
      </c>
      <c r="B36" s="39" t="s">
        <v>49</v>
      </c>
      <c r="C36" s="40" t="e">
        <f>'Not Updated - Total Project'!C37-#REF!</f>
        <v>#REF!</v>
      </c>
      <c r="D36" s="41" t="s">
        <v>28</v>
      </c>
      <c r="E36" s="26">
        <f>'[1]Phase 2'!$G44</f>
        <v>360.36</v>
      </c>
      <c r="F36" s="27" t="e">
        <f t="shared" si="13"/>
        <v>#REF!</v>
      </c>
      <c r="G36" s="24">
        <f>'[2]Phase 2'!$G44</f>
        <v>340</v>
      </c>
      <c r="H36" s="25" t="e">
        <f t="shared" si="11"/>
        <v>#REF!</v>
      </c>
      <c r="I36" s="26">
        <f>'[3]Phase 2'!$G44</f>
        <v>330</v>
      </c>
      <c r="J36" s="27" t="e">
        <f t="shared" si="7"/>
        <v>#REF!</v>
      </c>
      <c r="K36" s="24">
        <f>'[4]Phase 2'!$G44</f>
        <v>488</v>
      </c>
      <c r="L36" s="25" t="e">
        <f t="shared" si="8"/>
        <v>#REF!</v>
      </c>
      <c r="M36" s="26">
        <f>'[5]Phase 2'!$G44</f>
        <v>400</v>
      </c>
      <c r="N36" s="27" t="e">
        <f t="shared" si="9"/>
        <v>#REF!</v>
      </c>
    </row>
    <row r="37" spans="1:14" ht="30" customHeight="1" x14ac:dyDescent="0.2">
      <c r="A37" s="16">
        <f t="shared" si="0"/>
        <v>32</v>
      </c>
      <c r="B37" s="39" t="s">
        <v>50</v>
      </c>
      <c r="C37" s="40" t="e">
        <f>'Not Updated - Total Project'!C38-#REF!</f>
        <v>#REF!</v>
      </c>
      <c r="D37" s="41" t="s">
        <v>28</v>
      </c>
      <c r="E37" s="26">
        <f>'[1]Phase 2'!$G45</f>
        <v>390.78</v>
      </c>
      <c r="F37" s="27" t="e">
        <f t="shared" si="13"/>
        <v>#REF!</v>
      </c>
      <c r="G37" s="24">
        <f>'[2]Phase 2'!$G45</f>
        <v>360</v>
      </c>
      <c r="H37" s="25" t="e">
        <f t="shared" si="11"/>
        <v>#REF!</v>
      </c>
      <c r="I37" s="26">
        <f>'[3]Phase 2'!$G45</f>
        <v>395</v>
      </c>
      <c r="J37" s="27" t="e">
        <f t="shared" si="7"/>
        <v>#REF!</v>
      </c>
      <c r="K37" s="24">
        <f>'[4]Phase 2'!$G45</f>
        <v>549</v>
      </c>
      <c r="L37" s="25" t="e">
        <f t="shared" si="8"/>
        <v>#REF!</v>
      </c>
      <c r="M37" s="26">
        <f>'[5]Phase 2'!$G45</f>
        <v>440</v>
      </c>
      <c r="N37" s="27" t="e">
        <f t="shared" si="9"/>
        <v>#REF!</v>
      </c>
    </row>
    <row r="38" spans="1:14" ht="30" customHeight="1" x14ac:dyDescent="0.2">
      <c r="A38" s="16">
        <f t="shared" si="0"/>
        <v>33</v>
      </c>
      <c r="B38" s="39" t="s">
        <v>51</v>
      </c>
      <c r="C38" s="40" t="e">
        <f>'Not Updated - Total Project'!C39-#REF!</f>
        <v>#REF!</v>
      </c>
      <c r="D38" s="41" t="s">
        <v>28</v>
      </c>
      <c r="E38" s="26">
        <f>'[1]Phase 2'!$G46</f>
        <v>0</v>
      </c>
      <c r="F38" s="27" t="e">
        <f t="shared" si="13"/>
        <v>#REF!</v>
      </c>
      <c r="G38" s="24">
        <f>'[2]Phase 2'!$G46</f>
        <v>390</v>
      </c>
      <c r="H38" s="25" t="e">
        <f t="shared" si="11"/>
        <v>#REF!</v>
      </c>
      <c r="I38" s="26">
        <f>'[3]Phase 2'!$G46</f>
        <v>305</v>
      </c>
      <c r="J38" s="27" t="e">
        <f t="shared" si="7"/>
        <v>#REF!</v>
      </c>
      <c r="K38" s="24">
        <f>'[4]Phase 2'!$G46</f>
        <v>0</v>
      </c>
      <c r="L38" s="25" t="e">
        <f t="shared" si="8"/>
        <v>#REF!</v>
      </c>
      <c r="M38" s="26">
        <f>'[5]Phase 2'!$G46</f>
        <v>729</v>
      </c>
      <c r="N38" s="27" t="e">
        <f t="shared" si="9"/>
        <v>#REF!</v>
      </c>
    </row>
    <row r="39" spans="1:14" ht="30" customHeight="1" x14ac:dyDescent="0.2">
      <c r="A39" s="16">
        <f t="shared" si="0"/>
        <v>34</v>
      </c>
      <c r="B39" s="39" t="s">
        <v>52</v>
      </c>
      <c r="C39" s="40" t="e">
        <f>'Not Updated - Total Project'!C40-#REF!</f>
        <v>#REF!</v>
      </c>
      <c r="D39" s="41" t="s">
        <v>28</v>
      </c>
      <c r="E39" s="26">
        <f>'[1]Phase 2'!$G47</f>
        <v>292.5</v>
      </c>
      <c r="F39" s="27" t="e">
        <f t="shared" si="13"/>
        <v>#REF!</v>
      </c>
      <c r="G39" s="24">
        <f>'[2]Phase 2'!$G47</f>
        <v>410</v>
      </c>
      <c r="H39" s="25" t="e">
        <f t="shared" si="11"/>
        <v>#REF!</v>
      </c>
      <c r="I39" s="26">
        <f>'[3]Phase 2'!$G47</f>
        <v>305</v>
      </c>
      <c r="J39" s="27" t="e">
        <f t="shared" si="7"/>
        <v>#REF!</v>
      </c>
      <c r="K39" s="24">
        <f>'[4]Phase 2'!$G47</f>
        <v>690</v>
      </c>
      <c r="L39" s="25" t="e">
        <f t="shared" si="8"/>
        <v>#REF!</v>
      </c>
      <c r="M39" s="26">
        <f>'[5]Phase 2'!$G47</f>
        <v>729</v>
      </c>
      <c r="N39" s="27" t="e">
        <f t="shared" si="9"/>
        <v>#REF!</v>
      </c>
    </row>
    <row r="40" spans="1:14" ht="30" customHeight="1" x14ac:dyDescent="0.2">
      <c r="A40" s="16">
        <f t="shared" si="0"/>
        <v>35</v>
      </c>
      <c r="B40" s="39" t="s">
        <v>53</v>
      </c>
      <c r="C40" s="40" t="e">
        <f>'Not Updated - Total Project'!C41-#REF!</f>
        <v>#REF!</v>
      </c>
      <c r="D40" s="41" t="s">
        <v>28</v>
      </c>
      <c r="E40" s="26">
        <f>'[1]Phase 2'!$G48</f>
        <v>2340</v>
      </c>
      <c r="F40" s="27" t="e">
        <f t="shared" si="13"/>
        <v>#REF!</v>
      </c>
      <c r="G40" s="24">
        <f>'[2]Phase 2'!$G48</f>
        <v>4250</v>
      </c>
      <c r="H40" s="25" t="e">
        <f t="shared" si="11"/>
        <v>#REF!</v>
      </c>
      <c r="I40" s="26">
        <f>'[3]Phase 2'!$G48</f>
        <v>5450</v>
      </c>
      <c r="J40" s="27" t="e">
        <f t="shared" si="7"/>
        <v>#REF!</v>
      </c>
      <c r="K40" s="24">
        <f>'[4]Phase 2'!$G48</f>
        <v>5300</v>
      </c>
      <c r="L40" s="25" t="e">
        <f t="shared" si="8"/>
        <v>#REF!</v>
      </c>
      <c r="M40" s="26">
        <f>'[5]Phase 2'!$G48</f>
        <v>5635</v>
      </c>
      <c r="N40" s="27" t="e">
        <f t="shared" si="9"/>
        <v>#REF!</v>
      </c>
    </row>
    <row r="41" spans="1:14" ht="30" customHeight="1" x14ac:dyDescent="0.2">
      <c r="A41" s="16">
        <f t="shared" si="0"/>
        <v>36</v>
      </c>
      <c r="B41" s="39" t="s">
        <v>54</v>
      </c>
      <c r="C41" s="40" t="e">
        <f>'Not Updated - Total Project'!C42-#REF!</f>
        <v>#REF!</v>
      </c>
      <c r="D41" s="41" t="s">
        <v>28</v>
      </c>
      <c r="E41" s="26">
        <f>'[1]Phase 2'!$G49</f>
        <v>409.5</v>
      </c>
      <c r="F41" s="27" t="e">
        <f t="shared" si="13"/>
        <v>#REF!</v>
      </c>
      <c r="G41" s="24">
        <f>'[2]Phase 2'!$G49</f>
        <v>290</v>
      </c>
      <c r="H41" s="25" t="e">
        <f t="shared" si="11"/>
        <v>#REF!</v>
      </c>
      <c r="I41" s="26">
        <f>'[3]Phase 2'!$G49</f>
        <v>445</v>
      </c>
      <c r="J41" s="27" t="e">
        <f t="shared" si="7"/>
        <v>#REF!</v>
      </c>
      <c r="K41" s="24">
        <f>'[4]Phase 2'!$G49</f>
        <v>475</v>
      </c>
      <c r="L41" s="25" t="e">
        <f t="shared" si="8"/>
        <v>#REF!</v>
      </c>
      <c r="M41" s="26">
        <f>'[5]Phase 2'!$G49</f>
        <v>567</v>
      </c>
      <c r="N41" s="27" t="e">
        <f t="shared" si="9"/>
        <v>#REF!</v>
      </c>
    </row>
    <row r="42" spans="1:14" ht="30" customHeight="1" x14ac:dyDescent="0.2">
      <c r="A42" s="16">
        <f t="shared" si="0"/>
        <v>37</v>
      </c>
      <c r="B42" s="39" t="s">
        <v>55</v>
      </c>
      <c r="C42" s="40" t="e">
        <f>'Not Updated - Total Project'!C43-#REF!</f>
        <v>#REF!</v>
      </c>
      <c r="D42" s="41" t="s">
        <v>28</v>
      </c>
      <c r="E42" s="26">
        <f>'[1]Phase 2'!$G50</f>
        <v>702</v>
      </c>
      <c r="F42" s="27" t="e">
        <f t="shared" si="13"/>
        <v>#REF!</v>
      </c>
      <c r="G42" s="24">
        <f>'[2]Phase 2'!$G50</f>
        <v>1104</v>
      </c>
      <c r="H42" s="25" t="e">
        <f t="shared" si="11"/>
        <v>#REF!</v>
      </c>
      <c r="I42" s="26">
        <f>'[3]Phase 2'!$G50</f>
        <v>290</v>
      </c>
      <c r="J42" s="27" t="e">
        <f t="shared" si="7"/>
        <v>#REF!</v>
      </c>
      <c r="K42" s="24">
        <f>'[4]Phase 2'!$G50</f>
        <v>975</v>
      </c>
      <c r="L42" s="25" t="e">
        <f t="shared" si="8"/>
        <v>#REF!</v>
      </c>
      <c r="M42" s="26">
        <f>'[5]Phase 2'!$G50</f>
        <v>681</v>
      </c>
      <c r="N42" s="27" t="e">
        <f t="shared" si="9"/>
        <v>#REF!</v>
      </c>
    </row>
    <row r="43" spans="1:14" ht="30" customHeight="1" x14ac:dyDescent="0.2">
      <c r="A43" s="16">
        <f t="shared" si="0"/>
        <v>38</v>
      </c>
      <c r="B43" s="39" t="s">
        <v>56</v>
      </c>
      <c r="C43" s="40" t="e">
        <f>'Not Updated - Total Project'!C44-#REF!</f>
        <v>#REF!</v>
      </c>
      <c r="D43" s="41" t="s">
        <v>28</v>
      </c>
      <c r="E43" s="26">
        <f>'[1]Phase 2'!$G51</f>
        <v>702</v>
      </c>
      <c r="F43" s="27" t="e">
        <f t="shared" si="13"/>
        <v>#REF!</v>
      </c>
      <c r="G43" s="24">
        <f>'[2]Phase 2'!$G51</f>
        <v>1263</v>
      </c>
      <c r="H43" s="25" t="e">
        <f t="shared" si="11"/>
        <v>#REF!</v>
      </c>
      <c r="I43" s="26">
        <f>'[3]Phase 2'!$G51</f>
        <v>338</v>
      </c>
      <c r="J43" s="27" t="e">
        <f t="shared" si="7"/>
        <v>#REF!</v>
      </c>
      <c r="K43" s="24">
        <f>'[4]Phase 2'!$G51</f>
        <v>1140</v>
      </c>
      <c r="L43" s="25" t="e">
        <f t="shared" si="8"/>
        <v>#REF!</v>
      </c>
      <c r="M43" s="26">
        <f>'[5]Phase 2'!$G51</f>
        <v>794</v>
      </c>
      <c r="N43" s="27" t="e">
        <f t="shared" si="9"/>
        <v>#REF!</v>
      </c>
    </row>
    <row r="44" spans="1:14" ht="30" customHeight="1" x14ac:dyDescent="0.2">
      <c r="A44" s="16">
        <f t="shared" si="0"/>
        <v>39</v>
      </c>
      <c r="B44" s="39" t="s">
        <v>57</v>
      </c>
      <c r="C44" s="40" t="e">
        <f>'Not Updated - Total Project'!C45-#REF!</f>
        <v>#REF!</v>
      </c>
      <c r="D44" s="41" t="s">
        <v>28</v>
      </c>
      <c r="E44" s="26">
        <f>'[1]Phase 2'!$G52</f>
        <v>819</v>
      </c>
      <c r="F44" s="27" t="e">
        <f t="shared" si="13"/>
        <v>#REF!</v>
      </c>
      <c r="G44" s="24">
        <f>'[2]Phase 2'!$G52</f>
        <v>1422</v>
      </c>
      <c r="H44" s="25" t="e">
        <f t="shared" si="11"/>
        <v>#REF!</v>
      </c>
      <c r="I44" s="26">
        <f>'[3]Phase 2'!$G52</f>
        <v>375</v>
      </c>
      <c r="J44" s="27" t="e">
        <f t="shared" si="7"/>
        <v>#REF!</v>
      </c>
      <c r="K44" s="24">
        <f>'[4]Phase 2'!$G52</f>
        <v>1300</v>
      </c>
      <c r="L44" s="25" t="e">
        <f t="shared" si="8"/>
        <v>#REF!</v>
      </c>
      <c r="M44" s="26">
        <f>'[5]Phase 2'!$G52</f>
        <v>908</v>
      </c>
      <c r="N44" s="27" t="e">
        <f t="shared" si="9"/>
        <v>#REF!</v>
      </c>
    </row>
    <row r="45" spans="1:14" ht="30" customHeight="1" x14ac:dyDescent="0.2">
      <c r="A45" s="16">
        <f t="shared" si="0"/>
        <v>40</v>
      </c>
      <c r="B45" s="39" t="s">
        <v>58</v>
      </c>
      <c r="C45" s="40" t="e">
        <f>'Not Updated - Total Project'!C46-#REF!</f>
        <v>#REF!</v>
      </c>
      <c r="D45" s="41" t="s">
        <v>28</v>
      </c>
      <c r="E45" s="26">
        <f>'[1]Phase 2'!$G53</f>
        <v>936</v>
      </c>
      <c r="F45" s="27" t="e">
        <f t="shared" si="13"/>
        <v>#REF!</v>
      </c>
      <c r="G45" s="24">
        <f>'[2]Phase 2'!$G53</f>
        <v>1581</v>
      </c>
      <c r="H45" s="25" t="e">
        <f t="shared" si="11"/>
        <v>#REF!</v>
      </c>
      <c r="I45" s="26">
        <f>'[3]Phase 2'!$G53</f>
        <v>430</v>
      </c>
      <c r="J45" s="27" t="e">
        <f t="shared" si="7"/>
        <v>#REF!</v>
      </c>
      <c r="K45" s="24">
        <f>'[4]Phase 2'!$G53</f>
        <v>1465</v>
      </c>
      <c r="L45" s="25" t="e">
        <f t="shared" si="8"/>
        <v>#REF!</v>
      </c>
      <c r="M45" s="26">
        <f>'[5]Phase 2'!$G53</f>
        <v>1021</v>
      </c>
      <c r="N45" s="27" t="e">
        <f t="shared" si="9"/>
        <v>#REF!</v>
      </c>
    </row>
    <row r="46" spans="1:14" ht="30" customHeight="1" x14ac:dyDescent="0.2">
      <c r="A46" s="16">
        <f t="shared" si="0"/>
        <v>41</v>
      </c>
      <c r="B46" s="39" t="s">
        <v>59</v>
      </c>
      <c r="C46" s="40" t="e">
        <f>'Not Updated - Total Project'!C47-#REF!</f>
        <v>#REF!</v>
      </c>
      <c r="D46" s="41" t="s">
        <v>28</v>
      </c>
      <c r="E46" s="26">
        <f>'[1]Phase 2'!$G54</f>
        <v>409.5</v>
      </c>
      <c r="F46" s="27" t="e">
        <f t="shared" si="13"/>
        <v>#REF!</v>
      </c>
      <c r="G46" s="24">
        <f>'[2]Phase 2'!$G54</f>
        <v>3.25</v>
      </c>
      <c r="H46" s="25" t="e">
        <f t="shared" si="11"/>
        <v>#REF!</v>
      </c>
      <c r="I46" s="26">
        <f>'[3]Phase 2'!$G54</f>
        <v>6.5</v>
      </c>
      <c r="J46" s="27" t="e">
        <f t="shared" si="7"/>
        <v>#REF!</v>
      </c>
      <c r="K46" s="24">
        <f>'[4]Phase 2'!$G54</f>
        <v>5.36</v>
      </c>
      <c r="L46" s="25" t="e">
        <f t="shared" si="8"/>
        <v>#REF!</v>
      </c>
      <c r="M46" s="26">
        <f>'[5]Phase 2'!$G54</f>
        <v>3.65</v>
      </c>
      <c r="N46" s="27" t="e">
        <f t="shared" si="9"/>
        <v>#REF!</v>
      </c>
    </row>
    <row r="47" spans="1:14" ht="30" customHeight="1" x14ac:dyDescent="0.2">
      <c r="A47" s="16">
        <f t="shared" si="0"/>
        <v>42</v>
      </c>
      <c r="B47" s="39" t="s">
        <v>60</v>
      </c>
      <c r="C47" s="40" t="e">
        <f>'Not Updated - Total Project'!C48-#REF!</f>
        <v>#REF!</v>
      </c>
      <c r="D47" s="41" t="s">
        <v>39</v>
      </c>
      <c r="E47" s="26">
        <f>'[1]Phase 2'!$G55</f>
        <v>40.950000000000003</v>
      </c>
      <c r="F47" s="27" t="e">
        <f t="shared" si="13"/>
        <v>#REF!</v>
      </c>
      <c r="G47" s="24">
        <f>'[2]Phase 2'!$G55</f>
        <v>29</v>
      </c>
      <c r="H47" s="25" t="e">
        <f t="shared" si="11"/>
        <v>#REF!</v>
      </c>
      <c r="I47" s="26">
        <f>'[3]Phase 2'!$G55</f>
        <v>50</v>
      </c>
      <c r="J47" s="27" t="e">
        <f t="shared" si="7"/>
        <v>#REF!</v>
      </c>
      <c r="K47" s="24">
        <f>'[4]Phase 2'!$G55</f>
        <v>42</v>
      </c>
      <c r="L47" s="25" t="e">
        <f t="shared" si="8"/>
        <v>#REF!</v>
      </c>
      <c r="M47" s="26">
        <f>'[5]Phase 2'!$G55</f>
        <v>42</v>
      </c>
      <c r="N47" s="27" t="e">
        <f t="shared" si="9"/>
        <v>#REF!</v>
      </c>
    </row>
    <row r="48" spans="1:14" ht="30" customHeight="1" x14ac:dyDescent="0.2">
      <c r="A48" s="16">
        <f t="shared" si="0"/>
        <v>43</v>
      </c>
      <c r="B48" s="39" t="s">
        <v>61</v>
      </c>
      <c r="C48" s="40" t="e">
        <f>'Not Updated - Total Project'!C49-#REF!</f>
        <v>#REF!</v>
      </c>
      <c r="D48" s="41" t="s">
        <v>23</v>
      </c>
      <c r="E48" s="26">
        <f>'[1]Phase 2'!$G56</f>
        <v>0.57999999999999996</v>
      </c>
      <c r="F48" s="27" t="e">
        <f t="shared" si="13"/>
        <v>#REF!</v>
      </c>
      <c r="G48" s="24">
        <f>'[2]Phase 2'!$G56</f>
        <v>0.33999999999999997</v>
      </c>
      <c r="H48" s="25" t="e">
        <f t="shared" si="11"/>
        <v>#REF!</v>
      </c>
      <c r="I48" s="26">
        <f>'[3]Phase 2'!$G56</f>
        <v>0.53</v>
      </c>
      <c r="J48" s="27" t="e">
        <f t="shared" si="7"/>
        <v>#REF!</v>
      </c>
      <c r="K48" s="24">
        <f>'[4]Phase 2'!$G56</f>
        <v>0.41499999999999998</v>
      </c>
      <c r="L48" s="25" t="e">
        <f>C48*K48</f>
        <v>#REF!</v>
      </c>
      <c r="M48" s="26">
        <f>'[5]Phase 2'!$G56</f>
        <v>0.54</v>
      </c>
      <c r="N48" s="27" t="e">
        <f t="shared" si="9"/>
        <v>#REF!</v>
      </c>
    </row>
    <row r="49" spans="1:16" ht="30" customHeight="1" x14ac:dyDescent="0.2">
      <c r="A49" s="16">
        <f t="shared" si="0"/>
        <v>44</v>
      </c>
      <c r="B49" s="43" t="s">
        <v>62</v>
      </c>
      <c r="C49" s="45">
        <v>1</v>
      </c>
      <c r="D49" s="41" t="s">
        <v>13</v>
      </c>
      <c r="E49" s="26">
        <f>'[1]Phase 2'!$G59</f>
        <v>3500</v>
      </c>
      <c r="F49" s="103"/>
      <c r="G49" s="24">
        <f>'[2]Phase 2'!$G59</f>
        <v>4500</v>
      </c>
      <c r="H49" s="104"/>
      <c r="I49" s="26">
        <f>'[3]Phase 2'!$G59</f>
        <v>5000</v>
      </c>
      <c r="J49" s="103"/>
      <c r="K49" s="24"/>
      <c r="L49" s="104"/>
      <c r="M49" s="26">
        <f>'[5]Phase 2'!$G59</f>
        <v>2000</v>
      </c>
      <c r="N49" s="27">
        <f>P49*M49</f>
        <v>2000</v>
      </c>
      <c r="P49" s="2">
        <v>1</v>
      </c>
    </row>
    <row r="50" spans="1:16" ht="30" customHeight="1" x14ac:dyDescent="0.2">
      <c r="A50" s="16">
        <f t="shared" si="0"/>
        <v>45</v>
      </c>
      <c r="B50" s="43" t="s">
        <v>63</v>
      </c>
      <c r="C50" s="44" t="s">
        <v>64</v>
      </c>
      <c r="D50" s="41" t="s">
        <v>25</v>
      </c>
      <c r="E50" s="26">
        <f>'[1]Phase 2'!$G60</f>
        <v>2</v>
      </c>
      <c r="F50" s="103"/>
      <c r="G50" s="24">
        <f>'[2]Phase 2'!$G60</f>
        <v>5</v>
      </c>
      <c r="H50" s="104"/>
      <c r="I50" s="26">
        <f>'[3]Phase 2'!$G60</f>
        <v>3.9000000000000004</v>
      </c>
      <c r="J50" s="103"/>
      <c r="K50" s="24"/>
      <c r="L50" s="104"/>
      <c r="M50" s="26">
        <f>'[5]Phase 2'!$G60</f>
        <v>4</v>
      </c>
      <c r="N50" s="27">
        <f t="shared" ref="N50:N68" si="14">P50*M50</f>
        <v>4000</v>
      </c>
      <c r="P50" s="2">
        <v>1000</v>
      </c>
    </row>
    <row r="51" spans="1:16" ht="30" customHeight="1" x14ac:dyDescent="0.2">
      <c r="A51" s="16">
        <f t="shared" si="0"/>
        <v>46</v>
      </c>
      <c r="B51" s="43" t="s">
        <v>65</v>
      </c>
      <c r="C51" s="44" t="s">
        <v>64</v>
      </c>
      <c r="D51" s="41" t="s">
        <v>25</v>
      </c>
      <c r="E51" s="26">
        <f>'[1]Phase 2'!$G61</f>
        <v>1.8</v>
      </c>
      <c r="F51" s="103"/>
      <c r="G51" s="24">
        <f>'[2]Phase 2'!$G61</f>
        <v>2.5</v>
      </c>
      <c r="H51" s="104"/>
      <c r="I51" s="26">
        <f>'[3]Phase 2'!$G61</f>
        <v>2.2000000000000002</v>
      </c>
      <c r="J51" s="103"/>
      <c r="K51" s="24"/>
      <c r="L51" s="104"/>
      <c r="M51" s="26">
        <f>'[5]Phase 2'!$G61</f>
        <v>3</v>
      </c>
      <c r="N51" s="27">
        <f t="shared" si="14"/>
        <v>2250</v>
      </c>
      <c r="P51" s="2">
        <v>750</v>
      </c>
    </row>
    <row r="52" spans="1:16" ht="30" customHeight="1" x14ac:dyDescent="0.2">
      <c r="A52" s="16">
        <f t="shared" si="0"/>
        <v>47</v>
      </c>
      <c r="B52" s="43" t="s">
        <v>66</v>
      </c>
      <c r="C52" s="44" t="s">
        <v>64</v>
      </c>
      <c r="D52" s="41" t="s">
        <v>25</v>
      </c>
      <c r="E52" s="26">
        <f>'[1]Phase 2'!$G62</f>
        <v>1.5</v>
      </c>
      <c r="F52" s="103"/>
      <c r="G52" s="24">
        <f>'[2]Phase 2'!$G62</f>
        <v>2.25</v>
      </c>
      <c r="H52" s="104"/>
      <c r="I52" s="26">
        <f>'[3]Phase 2'!$G62</f>
        <v>1.98</v>
      </c>
      <c r="J52" s="103"/>
      <c r="K52" s="24"/>
      <c r="L52" s="104"/>
      <c r="M52" s="26">
        <f>'[5]Phase 2'!$G62</f>
        <v>2.75</v>
      </c>
      <c r="N52" s="27">
        <f t="shared" si="14"/>
        <v>4812.5</v>
      </c>
      <c r="P52" s="2">
        <v>1750</v>
      </c>
    </row>
    <row r="53" spans="1:16" ht="30" customHeight="1" x14ac:dyDescent="0.2">
      <c r="A53" s="16">
        <f t="shared" si="0"/>
        <v>48</v>
      </c>
      <c r="B53" s="43" t="s">
        <v>67</v>
      </c>
      <c r="C53" s="44" t="s">
        <v>64</v>
      </c>
      <c r="D53" s="41" t="s">
        <v>25</v>
      </c>
      <c r="E53" s="26">
        <f>'[1]Phase 2'!$G63</f>
        <v>1.5</v>
      </c>
      <c r="F53" s="103"/>
      <c r="G53" s="24">
        <f>'[2]Phase 2'!$G63</f>
        <v>2</v>
      </c>
      <c r="H53" s="104"/>
      <c r="I53" s="26">
        <f>'[3]Phase 2'!$G63</f>
        <v>1.9</v>
      </c>
      <c r="J53" s="103"/>
      <c r="K53" s="24"/>
      <c r="L53" s="104"/>
      <c r="M53" s="26">
        <f>'[5]Phase 2'!$G63</f>
        <v>2.5</v>
      </c>
      <c r="N53" s="27">
        <f t="shared" si="14"/>
        <v>500</v>
      </c>
      <c r="P53" s="122">
        <v>200</v>
      </c>
    </row>
    <row r="54" spans="1:16" ht="30" customHeight="1" x14ac:dyDescent="0.2">
      <c r="A54" s="16">
        <f t="shared" si="0"/>
        <v>49</v>
      </c>
      <c r="B54" s="43" t="s">
        <v>68</v>
      </c>
      <c r="C54" s="44" t="s">
        <v>64</v>
      </c>
      <c r="D54" s="41" t="s">
        <v>25</v>
      </c>
      <c r="E54" s="26">
        <f>'[1]Phase 2'!$G64</f>
        <v>1</v>
      </c>
      <c r="F54" s="103"/>
      <c r="G54" s="24">
        <f>'[2]Phase 2'!$G64</f>
        <v>1.75</v>
      </c>
      <c r="H54" s="104"/>
      <c r="I54" s="26">
        <f>'[3]Phase 2'!$G64</f>
        <v>1.55</v>
      </c>
      <c r="J54" s="103"/>
      <c r="K54" s="24"/>
      <c r="L54" s="104"/>
      <c r="M54" s="26">
        <f>'[5]Phase 2'!$G64</f>
        <v>2.4500000000000002</v>
      </c>
      <c r="N54" s="27">
        <f t="shared" si="14"/>
        <v>3675.0000000000005</v>
      </c>
      <c r="P54" s="122">
        <v>1500</v>
      </c>
    </row>
    <row r="55" spans="1:16" ht="30" customHeight="1" x14ac:dyDescent="0.2">
      <c r="A55" s="16">
        <f t="shared" si="0"/>
        <v>50</v>
      </c>
      <c r="B55" s="43" t="s">
        <v>69</v>
      </c>
      <c r="C55" s="44" t="s">
        <v>64</v>
      </c>
      <c r="D55" s="41" t="s">
        <v>28</v>
      </c>
      <c r="E55" s="26">
        <f>'[1]Phase 2'!$G65</f>
        <v>18</v>
      </c>
      <c r="F55" s="103"/>
      <c r="G55" s="24">
        <f>'[2]Phase 2'!$G65</f>
        <v>20</v>
      </c>
      <c r="H55" s="104"/>
      <c r="I55" s="26">
        <f>'[3]Phase 2'!$G65</f>
        <v>19.5</v>
      </c>
      <c r="J55" s="103"/>
      <c r="K55" s="24"/>
      <c r="L55" s="104"/>
      <c r="M55" s="26">
        <f>'[5]Phase 2'!$G65</f>
        <v>20</v>
      </c>
      <c r="N55" s="27">
        <f t="shared" si="14"/>
        <v>6700</v>
      </c>
      <c r="P55" s="122">
        <v>335</v>
      </c>
    </row>
    <row r="56" spans="1:16" ht="30" customHeight="1" x14ac:dyDescent="0.2">
      <c r="A56" s="16">
        <f t="shared" si="0"/>
        <v>51</v>
      </c>
      <c r="B56" s="43" t="s">
        <v>70</v>
      </c>
      <c r="C56" s="44" t="s">
        <v>64</v>
      </c>
      <c r="D56" s="41" t="s">
        <v>28</v>
      </c>
      <c r="E56" s="26">
        <f>'[1]Phase 2'!$G66</f>
        <v>20</v>
      </c>
      <c r="F56" s="103"/>
      <c r="G56" s="24">
        <f>'[2]Phase 2'!$G66</f>
        <v>27</v>
      </c>
      <c r="H56" s="104"/>
      <c r="I56" s="26">
        <f>'[3]Phase 2'!$G66</f>
        <v>25</v>
      </c>
      <c r="J56" s="103"/>
      <c r="K56" s="24"/>
      <c r="L56" s="104"/>
      <c r="M56" s="26">
        <f>'[5]Phase 2'!$G66</f>
        <v>0.27</v>
      </c>
      <c r="N56" s="27">
        <f t="shared" si="14"/>
        <v>54</v>
      </c>
      <c r="P56" s="122">
        <v>200</v>
      </c>
    </row>
    <row r="57" spans="1:16" ht="30" customHeight="1" x14ac:dyDescent="0.2">
      <c r="A57" s="16">
        <f t="shared" si="0"/>
        <v>52</v>
      </c>
      <c r="B57" s="43" t="s">
        <v>71</v>
      </c>
      <c r="C57" s="44" t="s">
        <v>64</v>
      </c>
      <c r="D57" s="41" t="s">
        <v>28</v>
      </c>
      <c r="E57" s="26">
        <f>'[1]Phase 2'!$G67</f>
        <v>20</v>
      </c>
      <c r="F57" s="103"/>
      <c r="G57" s="24">
        <f>'[2]Phase 2'!$G67</f>
        <v>18</v>
      </c>
      <c r="H57" s="104"/>
      <c r="I57" s="26">
        <f>'[3]Phase 2'!$G67</f>
        <v>19.3</v>
      </c>
      <c r="J57" s="103"/>
      <c r="K57" s="24"/>
      <c r="L57" s="104"/>
      <c r="M57" s="26">
        <f>'[5]Phase 2'!$G67</f>
        <v>15</v>
      </c>
      <c r="N57" s="27">
        <f t="shared" si="14"/>
        <v>7200</v>
      </c>
      <c r="P57" s="122">
        <v>480</v>
      </c>
    </row>
    <row r="58" spans="1:16" ht="30" customHeight="1" x14ac:dyDescent="0.2">
      <c r="A58" s="16">
        <f t="shared" si="0"/>
        <v>53</v>
      </c>
      <c r="B58" s="43" t="s">
        <v>72</v>
      </c>
      <c r="C58" s="44" t="s">
        <v>64</v>
      </c>
      <c r="D58" s="41" t="s">
        <v>28</v>
      </c>
      <c r="E58" s="26">
        <f>'[1]Phase 2'!$G68</f>
        <v>280</v>
      </c>
      <c r="F58" s="103"/>
      <c r="G58" s="24">
        <f>'[2]Phase 2'!$G68</f>
        <v>200</v>
      </c>
      <c r="H58" s="104"/>
      <c r="I58" s="26">
        <f>'[3]Phase 2'!$G68</f>
        <v>355</v>
      </c>
      <c r="J58" s="103"/>
      <c r="K58" s="24"/>
      <c r="L58" s="104"/>
      <c r="M58" s="26">
        <f>'[5]Phase 2'!$G68</f>
        <v>250</v>
      </c>
      <c r="N58" s="27">
        <f t="shared" si="14"/>
        <v>4000</v>
      </c>
      <c r="P58" s="122">
        <v>16</v>
      </c>
    </row>
    <row r="59" spans="1:16" ht="30" customHeight="1" x14ac:dyDescent="0.2">
      <c r="A59" s="16">
        <f t="shared" si="0"/>
        <v>54</v>
      </c>
      <c r="B59" s="43" t="s">
        <v>73</v>
      </c>
      <c r="C59" s="44" t="s">
        <v>64</v>
      </c>
      <c r="D59" s="41" t="s">
        <v>28</v>
      </c>
      <c r="E59" s="26">
        <f>'[1]Phase 2'!$G69</f>
        <v>150</v>
      </c>
      <c r="F59" s="103"/>
      <c r="G59" s="24">
        <f>'[2]Phase 2'!$G69</f>
        <v>150</v>
      </c>
      <c r="H59" s="104"/>
      <c r="I59" s="26">
        <f>'[3]Phase 2'!$G69</f>
        <v>185</v>
      </c>
      <c r="J59" s="103"/>
      <c r="K59" s="24"/>
      <c r="L59" s="104"/>
      <c r="M59" s="26">
        <f>'[5]Phase 2'!$G69</f>
        <v>200</v>
      </c>
      <c r="N59" s="27">
        <f t="shared" si="14"/>
        <v>3600</v>
      </c>
      <c r="P59" s="122">
        <v>18</v>
      </c>
    </row>
    <row r="60" spans="1:16" ht="30" customHeight="1" x14ac:dyDescent="0.2">
      <c r="A60" s="16">
        <f t="shared" si="0"/>
        <v>55</v>
      </c>
      <c r="B60" s="43" t="s">
        <v>74</v>
      </c>
      <c r="C60" s="44" t="s">
        <v>64</v>
      </c>
      <c r="D60" s="41" t="s">
        <v>28</v>
      </c>
      <c r="E60" s="26">
        <f>'[1]Phase 2'!$G70</f>
        <v>500</v>
      </c>
      <c r="F60" s="103"/>
      <c r="G60" s="24">
        <f>'[2]Phase 2'!$G70</f>
        <v>600</v>
      </c>
      <c r="H60" s="104"/>
      <c r="I60" s="26">
        <f>'[3]Phase 2'!$G70</f>
        <v>850</v>
      </c>
      <c r="J60" s="103"/>
      <c r="K60" s="24"/>
      <c r="L60" s="104"/>
      <c r="M60" s="26">
        <f>'[5]Phase 2'!$G70</f>
        <v>700</v>
      </c>
      <c r="N60" s="27">
        <f t="shared" si="14"/>
        <v>4200</v>
      </c>
      <c r="P60" s="122">
        <v>6</v>
      </c>
    </row>
    <row r="61" spans="1:16" ht="30" customHeight="1" x14ac:dyDescent="0.2">
      <c r="A61" s="16">
        <f t="shared" si="0"/>
        <v>56</v>
      </c>
      <c r="B61" s="43" t="s">
        <v>75</v>
      </c>
      <c r="C61" s="44" t="s">
        <v>64</v>
      </c>
      <c r="D61" s="41" t="s">
        <v>28</v>
      </c>
      <c r="E61" s="26">
        <f>'[1]Phase 2'!$G71</f>
        <v>350</v>
      </c>
      <c r="F61" s="103"/>
      <c r="G61" s="24">
        <f>'[2]Phase 2'!$G71</f>
        <v>1370</v>
      </c>
      <c r="H61" s="104"/>
      <c r="I61" s="26">
        <f>'[3]Phase 2'!$G71</f>
        <v>650</v>
      </c>
      <c r="J61" s="103"/>
      <c r="K61" s="24"/>
      <c r="L61" s="104"/>
      <c r="M61" s="26">
        <f>'[5]Phase 2'!$G71</f>
        <v>2000</v>
      </c>
      <c r="N61" s="27">
        <f t="shared" si="14"/>
        <v>16000</v>
      </c>
      <c r="P61" s="122">
        <v>8</v>
      </c>
    </row>
    <row r="62" spans="1:16" ht="30" customHeight="1" x14ac:dyDescent="0.2">
      <c r="A62" s="16">
        <f t="shared" si="0"/>
        <v>57</v>
      </c>
      <c r="B62" s="43" t="s">
        <v>76</v>
      </c>
      <c r="C62" s="44" t="s">
        <v>64</v>
      </c>
      <c r="D62" s="41" t="s">
        <v>28</v>
      </c>
      <c r="E62" s="26">
        <f>'[1]Phase 2'!$G72</f>
        <v>250</v>
      </c>
      <c r="F62" s="103"/>
      <c r="G62" s="24">
        <f>'[2]Phase 2'!$G72</f>
        <v>385</v>
      </c>
      <c r="H62" s="104"/>
      <c r="I62" s="26">
        <f>'[3]Phase 2'!$G72</f>
        <v>340</v>
      </c>
      <c r="J62" s="103"/>
      <c r="K62" s="24"/>
      <c r="L62" s="104"/>
      <c r="M62" s="26">
        <f>'[5]Phase 2'!$G72</f>
        <v>500</v>
      </c>
      <c r="N62" s="27">
        <f t="shared" si="14"/>
        <v>4000</v>
      </c>
      <c r="P62" s="122">
        <v>8</v>
      </c>
    </row>
    <row r="63" spans="1:16" ht="30" customHeight="1" x14ac:dyDescent="0.2">
      <c r="A63" s="16">
        <f t="shared" si="0"/>
        <v>58</v>
      </c>
      <c r="B63" s="46" t="s">
        <v>77</v>
      </c>
      <c r="C63" s="44" t="s">
        <v>64</v>
      </c>
      <c r="D63" s="41" t="s">
        <v>28</v>
      </c>
      <c r="E63" s="26">
        <f>'[1]Phase 2'!$G73</f>
        <v>450</v>
      </c>
      <c r="F63" s="103"/>
      <c r="G63" s="24">
        <f>'[2]Phase 2'!$G73</f>
        <v>565</v>
      </c>
      <c r="H63" s="104"/>
      <c r="I63" s="26">
        <f>'[3]Phase 2'!$G73</f>
        <v>3340</v>
      </c>
      <c r="J63" s="103"/>
      <c r="K63" s="24"/>
      <c r="L63" s="104"/>
      <c r="M63" s="26">
        <f>'[5]Phase 2'!$G73</f>
        <v>3500</v>
      </c>
      <c r="N63" s="27">
        <f t="shared" si="14"/>
        <v>28000</v>
      </c>
      <c r="P63" s="122">
        <v>8</v>
      </c>
    </row>
    <row r="64" spans="1:16" ht="30" customHeight="1" x14ac:dyDescent="0.2">
      <c r="A64" s="16">
        <f t="shared" si="0"/>
        <v>59</v>
      </c>
      <c r="B64" s="43" t="s">
        <v>78</v>
      </c>
      <c r="C64" s="44" t="s">
        <v>64</v>
      </c>
      <c r="D64" s="41" t="s">
        <v>28</v>
      </c>
      <c r="E64" s="26">
        <f>'[1]Phase 2'!$G74</f>
        <v>200</v>
      </c>
      <c r="F64" s="103"/>
      <c r="G64" s="24">
        <f>'[2]Phase 2'!$G74</f>
        <v>350</v>
      </c>
      <c r="H64" s="104"/>
      <c r="I64" s="26">
        <f>'[3]Phase 2'!$G74</f>
        <v>330</v>
      </c>
      <c r="J64" s="103"/>
      <c r="K64" s="24"/>
      <c r="L64" s="104"/>
      <c r="M64" s="26">
        <f>'[5]Phase 2'!$G74</f>
        <v>1500</v>
      </c>
      <c r="N64" s="27">
        <f t="shared" si="14"/>
        <v>12000</v>
      </c>
      <c r="P64" s="122">
        <v>8</v>
      </c>
    </row>
    <row r="65" spans="1:16" ht="30" customHeight="1" x14ac:dyDescent="0.2">
      <c r="A65" s="16">
        <f t="shared" si="0"/>
        <v>60</v>
      </c>
      <c r="B65" s="43" t="s">
        <v>79</v>
      </c>
      <c r="C65" s="44" t="s">
        <v>64</v>
      </c>
      <c r="D65" s="41" t="s">
        <v>28</v>
      </c>
      <c r="E65" s="26">
        <f>'[1]Phase 2'!$G75</f>
        <v>1500</v>
      </c>
      <c r="F65" s="103"/>
      <c r="G65" s="24">
        <f>'[2]Phase 2'!$G75</f>
        <v>6000</v>
      </c>
      <c r="H65" s="104"/>
      <c r="I65" s="26">
        <f>'[3]Phase 2'!$G75</f>
        <v>3500</v>
      </c>
      <c r="J65" s="103"/>
      <c r="K65" s="24"/>
      <c r="L65" s="104"/>
      <c r="M65" s="26">
        <f>'[5]Phase 2'!$G75</f>
        <v>2000</v>
      </c>
      <c r="N65" s="27">
        <f t="shared" si="14"/>
        <v>12000</v>
      </c>
      <c r="P65" s="122">
        <v>6</v>
      </c>
    </row>
    <row r="66" spans="1:16" ht="30" customHeight="1" x14ac:dyDescent="0.2">
      <c r="A66" s="16">
        <f t="shared" si="0"/>
        <v>61</v>
      </c>
      <c r="B66" s="43" t="s">
        <v>80</v>
      </c>
      <c r="C66" s="44" t="s">
        <v>64</v>
      </c>
      <c r="D66" s="41" t="s">
        <v>28</v>
      </c>
      <c r="E66" s="26">
        <f>'[1]Phase 2'!$G76</f>
        <v>1500</v>
      </c>
      <c r="F66" s="103"/>
      <c r="G66" s="24">
        <f>'[2]Phase 2'!$G76</f>
        <v>400</v>
      </c>
      <c r="H66" s="104"/>
      <c r="I66" s="26">
        <f>'[3]Phase 2'!$G76</f>
        <v>4400</v>
      </c>
      <c r="J66" s="103"/>
      <c r="K66" s="24"/>
      <c r="L66" s="104"/>
      <c r="M66" s="26">
        <f>'[5]Phase 2'!$G76</f>
        <v>1000</v>
      </c>
      <c r="N66" s="27">
        <f t="shared" si="14"/>
        <v>6000</v>
      </c>
      <c r="P66" s="122">
        <v>6</v>
      </c>
    </row>
    <row r="67" spans="1:16" ht="30" customHeight="1" x14ac:dyDescent="0.2">
      <c r="A67" s="16">
        <f t="shared" si="0"/>
        <v>62</v>
      </c>
      <c r="B67" s="43" t="s">
        <v>81</v>
      </c>
      <c r="C67" s="44" t="s">
        <v>64</v>
      </c>
      <c r="D67" s="41" t="s">
        <v>28</v>
      </c>
      <c r="E67" s="26">
        <f>'[1]Phase 2'!$G77</f>
        <v>50</v>
      </c>
      <c r="F67" s="103"/>
      <c r="G67" s="24">
        <f>'[2]Phase 2'!$G77</f>
        <v>197</v>
      </c>
      <c r="H67" s="104"/>
      <c r="I67" s="26">
        <f>'[3]Phase 2'!$G77</f>
        <v>200</v>
      </c>
      <c r="J67" s="103"/>
      <c r="K67" s="24"/>
      <c r="L67" s="104"/>
      <c r="M67" s="26">
        <f>'[5]Phase 2'!$G77</f>
        <v>75</v>
      </c>
      <c r="N67" s="27">
        <f t="shared" si="14"/>
        <v>600</v>
      </c>
      <c r="P67" s="122">
        <v>8</v>
      </c>
    </row>
    <row r="68" spans="1:16" ht="30" customHeight="1" x14ac:dyDescent="0.2">
      <c r="A68" s="16">
        <f t="shared" si="0"/>
        <v>63</v>
      </c>
      <c r="B68" s="43" t="s">
        <v>82</v>
      </c>
      <c r="C68" s="44" t="s">
        <v>64</v>
      </c>
      <c r="D68" s="41" t="s">
        <v>28</v>
      </c>
      <c r="E68" s="26">
        <f>'[1]Phase 2'!$G78</f>
        <v>2250</v>
      </c>
      <c r="F68" s="103"/>
      <c r="G68" s="24">
        <f>'[2]Phase 2'!$G78</f>
        <v>45</v>
      </c>
      <c r="H68" s="104"/>
      <c r="I68" s="26">
        <f>'[3]Phase 2'!$G78</f>
        <v>4400</v>
      </c>
      <c r="J68" s="103"/>
      <c r="K68" s="24"/>
      <c r="L68" s="104"/>
      <c r="M68" s="26">
        <f>'[5]Phase 2'!$G78</f>
        <v>25</v>
      </c>
      <c r="N68" s="27">
        <f t="shared" si="14"/>
        <v>30000</v>
      </c>
      <c r="P68" s="122">
        <v>1200</v>
      </c>
    </row>
    <row r="69" spans="1:16" ht="30" customHeight="1" x14ac:dyDescent="0.2">
      <c r="A69" s="30">
        <f t="shared" si="0"/>
        <v>64</v>
      </c>
      <c r="B69" s="47" t="s">
        <v>83</v>
      </c>
      <c r="C69" s="48">
        <v>1</v>
      </c>
      <c r="D69" s="49" t="s">
        <v>20</v>
      </c>
      <c r="E69" s="136">
        <f>'[1]Phase 2'!$H$79</f>
        <v>50000</v>
      </c>
      <c r="F69" s="35">
        <v>50000</v>
      </c>
      <c r="G69" s="36">
        <v>50000</v>
      </c>
      <c r="H69" s="35">
        <v>50000</v>
      </c>
      <c r="I69" s="36">
        <v>50000</v>
      </c>
      <c r="J69" s="35">
        <v>50000</v>
      </c>
      <c r="K69" s="36">
        <v>50000</v>
      </c>
      <c r="L69" s="35">
        <v>50000</v>
      </c>
      <c r="M69" s="36">
        <v>50000</v>
      </c>
      <c r="N69" s="35">
        <v>50000</v>
      </c>
      <c r="P69" s="123">
        <f>SUM(N49:N68)</f>
        <v>151591.5</v>
      </c>
    </row>
    <row r="70" spans="1:16" ht="60" customHeight="1" x14ac:dyDescent="0.2">
      <c r="A70" s="30">
        <f t="shared" si="0"/>
        <v>65</v>
      </c>
      <c r="B70" s="31" t="s">
        <v>84</v>
      </c>
      <c r="C70" s="32">
        <v>1</v>
      </c>
      <c r="D70" s="33" t="s">
        <v>13</v>
      </c>
      <c r="E70" s="136">
        <f>'[1]Phase 2'!$H$83</f>
        <v>50000</v>
      </c>
      <c r="F70" s="35">
        <v>50000</v>
      </c>
      <c r="G70" s="36">
        <v>50000</v>
      </c>
      <c r="H70" s="35">
        <v>50000</v>
      </c>
      <c r="I70" s="36">
        <v>50000</v>
      </c>
      <c r="J70" s="35">
        <v>50000</v>
      </c>
      <c r="K70" s="36">
        <v>50000</v>
      </c>
      <c r="L70" s="35">
        <v>50000</v>
      </c>
      <c r="M70" s="36">
        <v>50000</v>
      </c>
      <c r="N70" s="35">
        <v>50000</v>
      </c>
    </row>
    <row r="71" spans="1:16" ht="14.25" customHeight="1" x14ac:dyDescent="0.35">
      <c r="A71" s="50"/>
      <c r="B71" s="51"/>
      <c r="C71" s="52"/>
      <c r="D71" s="53"/>
      <c r="E71" s="54"/>
      <c r="F71" s="55"/>
      <c r="G71" s="54"/>
      <c r="H71" s="55"/>
      <c r="I71" s="54"/>
      <c r="J71" s="55"/>
      <c r="K71" s="54"/>
      <c r="L71" s="55"/>
      <c r="M71" s="54"/>
      <c r="N71" s="55"/>
    </row>
    <row r="72" spans="1:16" ht="30" customHeight="1" x14ac:dyDescent="0.35">
      <c r="A72" s="85">
        <f>A70+1</f>
        <v>66</v>
      </c>
      <c r="B72" s="86" t="s">
        <v>85</v>
      </c>
      <c r="C72" s="87"/>
      <c r="D72" s="88"/>
      <c r="E72" s="177" t="e">
        <f>SUM(F6:F70)</f>
        <v>#REF!</v>
      </c>
      <c r="F72" s="178"/>
      <c r="G72" s="177" t="e">
        <f>SUM(H6:H70)</f>
        <v>#REF!</v>
      </c>
      <c r="H72" s="178"/>
      <c r="I72" s="177" t="e">
        <f>SUM(J6:J70)</f>
        <v>#REF!</v>
      </c>
      <c r="J72" s="178"/>
      <c r="K72" s="177" t="e">
        <f>SUM(L6:L70)</f>
        <v>#REF!</v>
      </c>
      <c r="L72" s="178"/>
      <c r="M72" s="177" t="e">
        <f>SUM(N6:N48)+SUM(N69:N70)</f>
        <v>#REF!</v>
      </c>
      <c r="N72" s="178"/>
      <c r="O72" s="38"/>
    </row>
    <row r="73" spans="1:16" ht="14.25" customHeight="1" x14ac:dyDescent="0.35">
      <c r="A73" s="50"/>
      <c r="B73" s="51"/>
      <c r="C73" s="52"/>
      <c r="D73" s="53"/>
      <c r="E73" s="54"/>
      <c r="F73" s="55"/>
      <c r="G73" s="54"/>
      <c r="H73" s="55"/>
      <c r="I73" s="54"/>
      <c r="J73" s="55"/>
      <c r="K73" s="54"/>
      <c r="L73" s="55"/>
      <c r="M73" s="54"/>
      <c r="N73" s="55"/>
    </row>
    <row r="74" spans="1:16" ht="30" customHeight="1" x14ac:dyDescent="0.35">
      <c r="A74" s="30">
        <f>A72+1</f>
        <v>67</v>
      </c>
      <c r="B74" s="142" t="s">
        <v>86</v>
      </c>
      <c r="C74" s="146"/>
      <c r="D74" s="147"/>
      <c r="E74" s="144"/>
      <c r="F74" s="145"/>
      <c r="G74" s="144"/>
      <c r="H74" s="145"/>
      <c r="I74" s="144"/>
      <c r="J74" s="145"/>
      <c r="K74" s="144"/>
      <c r="L74" s="145"/>
      <c r="M74" s="144"/>
      <c r="N74" s="145"/>
      <c r="O74" s="38"/>
    </row>
    <row r="75" spans="1:16" ht="27.75" customHeight="1" x14ac:dyDescent="0.2">
      <c r="A75" s="16">
        <f t="shared" ref="A75:A76" si="15">A74+1</f>
        <v>68</v>
      </c>
      <c r="B75" s="29" t="s">
        <v>87</v>
      </c>
      <c r="C75" s="18">
        <v>639</v>
      </c>
      <c r="D75" s="19" t="s">
        <v>39</v>
      </c>
      <c r="E75" s="61">
        <f>'[1]Phase 2'!$G90</f>
        <v>25</v>
      </c>
      <c r="F75" s="62">
        <f>C75*E75</f>
        <v>15975</v>
      </c>
      <c r="G75" s="59">
        <f>'[2]Phase 2'!$G90</f>
        <v>16</v>
      </c>
      <c r="H75" s="60">
        <f>C75*G75</f>
        <v>10224</v>
      </c>
      <c r="I75" s="61">
        <f>'[3]Phase 2'!$G90</f>
        <v>20</v>
      </c>
      <c r="J75" s="62">
        <f>C75*I75</f>
        <v>12780</v>
      </c>
      <c r="K75" s="59">
        <f>'[4]Phase 2'!$G90</f>
        <v>22</v>
      </c>
      <c r="L75" s="60">
        <f>C75*K75</f>
        <v>14058</v>
      </c>
      <c r="M75" s="61">
        <f>'[5]Phase 2'!$G90</f>
        <v>17.5</v>
      </c>
      <c r="N75" s="62">
        <f>C75*M75</f>
        <v>11182.5</v>
      </c>
      <c r="O75" s="38"/>
    </row>
    <row r="76" spans="1:16" ht="30" customHeight="1" x14ac:dyDescent="0.2">
      <c r="A76" s="16">
        <f t="shared" si="15"/>
        <v>69</v>
      </c>
      <c r="B76" s="29" t="s">
        <v>88</v>
      </c>
      <c r="C76" s="18">
        <v>639</v>
      </c>
      <c r="D76" s="19" t="s">
        <v>39</v>
      </c>
      <c r="E76" s="61">
        <f>'[1]Phase 2'!$G91</f>
        <v>35</v>
      </c>
      <c r="F76" s="62">
        <f>C76*E76</f>
        <v>22365</v>
      </c>
      <c r="G76" s="59">
        <f>'[2]Phase 2'!$G91</f>
        <v>32</v>
      </c>
      <c r="H76" s="60">
        <f>C76*G76</f>
        <v>20448</v>
      </c>
      <c r="I76" s="61">
        <f>'[3]Phase 2'!$G91</f>
        <v>25</v>
      </c>
      <c r="J76" s="62">
        <f>C76*I76</f>
        <v>15975</v>
      </c>
      <c r="K76" s="59">
        <f>'[4]Phase 2'!$G91</f>
        <v>28</v>
      </c>
      <c r="L76" s="60">
        <f>C76*K76</f>
        <v>17892</v>
      </c>
      <c r="M76" s="61">
        <f>'[5]Phase 2'!$G91</f>
        <v>21</v>
      </c>
      <c r="N76" s="62">
        <f>C76*M76</f>
        <v>13419</v>
      </c>
      <c r="O76" s="38"/>
    </row>
    <row r="77" spans="1:16" ht="14.25" customHeight="1" x14ac:dyDescent="0.35">
      <c r="A77" s="50"/>
      <c r="B77" s="51"/>
      <c r="C77" s="52"/>
      <c r="D77" s="53"/>
      <c r="E77" s="54"/>
      <c r="F77" s="55"/>
      <c r="G77" s="54"/>
      <c r="H77" s="55"/>
      <c r="I77" s="54"/>
      <c r="J77" s="55"/>
      <c r="K77" s="54"/>
      <c r="L77" s="55"/>
      <c r="M77" s="54"/>
      <c r="N77" s="55"/>
    </row>
    <row r="78" spans="1:16" ht="30" customHeight="1" x14ac:dyDescent="0.35">
      <c r="A78" s="85">
        <f>A76+1</f>
        <v>70</v>
      </c>
      <c r="B78" s="86" t="s">
        <v>119</v>
      </c>
      <c r="C78" s="87"/>
      <c r="D78" s="88"/>
      <c r="E78" s="177">
        <f>F75+F76</f>
        <v>38340</v>
      </c>
      <c r="F78" s="178"/>
      <c r="G78" s="177">
        <f t="shared" ref="G78" si="16">H75+H76</f>
        <v>30672</v>
      </c>
      <c r="H78" s="178"/>
      <c r="I78" s="177">
        <f t="shared" ref="I78" si="17">J75+J76</f>
        <v>28755</v>
      </c>
      <c r="J78" s="178"/>
      <c r="K78" s="177">
        <f t="shared" ref="K78" si="18">L75+L76</f>
        <v>31950</v>
      </c>
      <c r="L78" s="178"/>
      <c r="M78" s="177">
        <f t="shared" ref="M78" si="19">N75+N76</f>
        <v>24601.5</v>
      </c>
      <c r="N78" s="178"/>
      <c r="O78" s="38"/>
    </row>
    <row r="79" spans="1:16" ht="14.25" customHeight="1" x14ac:dyDescent="0.35">
      <c r="A79" s="50"/>
      <c r="B79" s="51"/>
      <c r="C79" s="52"/>
      <c r="D79" s="53"/>
      <c r="E79" s="54"/>
      <c r="F79" s="55"/>
      <c r="G79" s="54"/>
      <c r="H79" s="55"/>
      <c r="I79" s="54"/>
      <c r="J79" s="55"/>
      <c r="K79" s="54"/>
      <c r="L79" s="55"/>
      <c r="M79" s="54"/>
      <c r="N79" s="55"/>
    </row>
    <row r="80" spans="1:16" ht="30" customHeight="1" x14ac:dyDescent="0.2">
      <c r="A80" s="30">
        <f>A78+1</f>
        <v>71</v>
      </c>
      <c r="B80" s="142" t="s">
        <v>96</v>
      </c>
      <c r="C80" s="143"/>
      <c r="D80" s="33"/>
      <c r="E80" s="144"/>
      <c r="F80" s="145"/>
      <c r="G80" s="144"/>
      <c r="H80" s="145"/>
      <c r="I80" s="144"/>
      <c r="J80" s="145"/>
      <c r="K80" s="144"/>
      <c r="L80" s="145"/>
      <c r="M80" s="144"/>
      <c r="N80" s="145"/>
      <c r="O80" s="38"/>
    </row>
    <row r="81" spans="1:15" ht="30" customHeight="1" x14ac:dyDescent="0.2">
      <c r="A81" s="16">
        <f>A80+1</f>
        <v>72</v>
      </c>
      <c r="B81" s="17" t="s">
        <v>97</v>
      </c>
      <c r="C81" s="101" t="s">
        <v>64</v>
      </c>
      <c r="D81" s="19" t="s">
        <v>39</v>
      </c>
      <c r="E81" s="61">
        <f>'[1]Unit Prices'!$G6</f>
        <v>16</v>
      </c>
      <c r="F81" s="103"/>
      <c r="G81" s="59">
        <f>'[2]Unit Prices'!$G6</f>
        <v>16</v>
      </c>
      <c r="H81" s="104"/>
      <c r="I81" s="61">
        <f>'[3]Unit Prices'!$G6</f>
        <v>20</v>
      </c>
      <c r="J81" s="103"/>
      <c r="K81" s="59">
        <f>'[4]Unit Prices'!$G6</f>
        <v>25</v>
      </c>
      <c r="L81" s="104"/>
      <c r="M81" s="61">
        <f>'[5]Unit Prices'!$G6</f>
        <v>17.5</v>
      </c>
      <c r="N81" s="103"/>
      <c r="O81" s="38"/>
    </row>
    <row r="82" spans="1:15" ht="30" customHeight="1" x14ac:dyDescent="0.2">
      <c r="A82" s="16">
        <f t="shared" ref="A82:A94" si="20">A81+1</f>
        <v>73</v>
      </c>
      <c r="B82" s="17" t="s">
        <v>98</v>
      </c>
      <c r="C82" s="101" t="s">
        <v>64</v>
      </c>
      <c r="D82" s="19" t="s">
        <v>39</v>
      </c>
      <c r="E82" s="61">
        <f>'[1]Unit Prices'!$G7</f>
        <v>22</v>
      </c>
      <c r="F82" s="103"/>
      <c r="G82" s="59">
        <f>'[2]Unit Prices'!$G7</f>
        <v>15</v>
      </c>
      <c r="H82" s="104"/>
      <c r="I82" s="61">
        <f>'[3]Unit Prices'!$G7</f>
        <v>10</v>
      </c>
      <c r="J82" s="103"/>
      <c r="K82" s="59">
        <f>'[4]Unit Prices'!$G7</f>
        <v>30</v>
      </c>
      <c r="L82" s="104"/>
      <c r="M82" s="61">
        <f>'[5]Unit Prices'!$G7</f>
        <v>17.5</v>
      </c>
      <c r="N82" s="103"/>
      <c r="O82" s="38"/>
    </row>
    <row r="83" spans="1:15" ht="30" customHeight="1" x14ac:dyDescent="0.2">
      <c r="A83" s="16">
        <f t="shared" si="20"/>
        <v>74</v>
      </c>
      <c r="B83" s="28" t="s">
        <v>99</v>
      </c>
      <c r="C83" s="101" t="s">
        <v>64</v>
      </c>
      <c r="D83" s="19" t="s">
        <v>39</v>
      </c>
      <c r="E83" s="61">
        <f>'[1]Unit Prices'!$G8</f>
        <v>66.3</v>
      </c>
      <c r="F83" s="103"/>
      <c r="G83" s="59">
        <f>'[2]Unit Prices'!$G8</f>
        <v>30</v>
      </c>
      <c r="H83" s="104"/>
      <c r="I83" s="61">
        <f>'[3]Unit Prices'!$G8</f>
        <v>30</v>
      </c>
      <c r="J83" s="103"/>
      <c r="K83" s="59">
        <f>'[4]Unit Prices'!$G8</f>
        <v>30</v>
      </c>
      <c r="L83" s="104"/>
      <c r="M83" s="61">
        <f>'[5]Unit Prices'!$G8</f>
        <v>21</v>
      </c>
      <c r="N83" s="103"/>
      <c r="O83" s="38"/>
    </row>
    <row r="84" spans="1:15" ht="30" customHeight="1" x14ac:dyDescent="0.2">
      <c r="A84" s="16">
        <f t="shared" si="20"/>
        <v>75</v>
      </c>
      <c r="B84" s="17" t="s">
        <v>100</v>
      </c>
      <c r="C84" s="101" t="s">
        <v>64</v>
      </c>
      <c r="D84" s="19" t="s">
        <v>39</v>
      </c>
      <c r="E84" s="61">
        <f>'[1]Unit Prices'!$G9</f>
        <v>52</v>
      </c>
      <c r="F84" s="103"/>
      <c r="G84" s="59">
        <f>'[2]Unit Prices'!$G9</f>
        <v>35</v>
      </c>
      <c r="H84" s="104"/>
      <c r="I84" s="61">
        <f>'[3]Unit Prices'!$G9</f>
        <v>35</v>
      </c>
      <c r="J84" s="103"/>
      <c r="K84" s="59">
        <f>'[4]Unit Prices'!$G9</f>
        <v>38</v>
      </c>
      <c r="L84" s="104"/>
      <c r="M84" s="61">
        <f>'[5]Unit Prices'!$G9</f>
        <v>20</v>
      </c>
      <c r="N84" s="103"/>
      <c r="O84" s="38"/>
    </row>
    <row r="85" spans="1:15" ht="30" customHeight="1" x14ac:dyDescent="0.2">
      <c r="A85" s="16">
        <f t="shared" si="20"/>
        <v>76</v>
      </c>
      <c r="B85" s="29" t="s">
        <v>101</v>
      </c>
      <c r="C85" s="101" t="s">
        <v>64</v>
      </c>
      <c r="D85" s="19" t="s">
        <v>39</v>
      </c>
      <c r="E85" s="61">
        <f>'[1]Unit Prices'!$G10</f>
        <v>46</v>
      </c>
      <c r="F85" s="103"/>
      <c r="G85" s="59">
        <f>'[2]Unit Prices'!$G10</f>
        <v>41</v>
      </c>
      <c r="H85" s="104"/>
      <c r="I85" s="61">
        <f>'[3]Unit Prices'!$G10</f>
        <v>45</v>
      </c>
      <c r="J85" s="103"/>
      <c r="K85" s="59">
        <f>'[4]Unit Prices'!$G10</f>
        <v>38</v>
      </c>
      <c r="L85" s="104"/>
      <c r="M85" s="61">
        <f>'[5]Unit Prices'!$G10</f>
        <v>20</v>
      </c>
      <c r="N85" s="103"/>
      <c r="O85" s="38"/>
    </row>
    <row r="86" spans="1:15" ht="30" customHeight="1" x14ac:dyDescent="0.2">
      <c r="A86" s="16">
        <f t="shared" si="20"/>
        <v>77</v>
      </c>
      <c r="B86" s="29" t="s">
        <v>102</v>
      </c>
      <c r="C86" s="101" t="s">
        <v>64</v>
      </c>
      <c r="D86" s="19" t="s">
        <v>39</v>
      </c>
      <c r="E86" s="61">
        <f>'[1]Unit Prices'!$G11</f>
        <v>75</v>
      </c>
      <c r="F86" s="103"/>
      <c r="G86" s="59">
        <f>'[2]Unit Prices'!$G11</f>
        <v>48</v>
      </c>
      <c r="H86" s="104"/>
      <c r="I86" s="61">
        <f>'[3]Unit Prices'!$G11</f>
        <v>50</v>
      </c>
      <c r="J86" s="103"/>
      <c r="K86" s="59">
        <f>'[4]Unit Prices'!$G11</f>
        <v>48</v>
      </c>
      <c r="L86" s="104"/>
      <c r="M86" s="61">
        <f>'[5]Unit Prices'!$G11</f>
        <v>35</v>
      </c>
      <c r="N86" s="103"/>
      <c r="O86" s="38"/>
    </row>
    <row r="87" spans="1:15" ht="30" customHeight="1" x14ac:dyDescent="0.2">
      <c r="A87" s="16">
        <f t="shared" si="20"/>
        <v>78</v>
      </c>
      <c r="B87" s="29" t="s">
        <v>103</v>
      </c>
      <c r="C87" s="101" t="s">
        <v>64</v>
      </c>
      <c r="D87" s="19" t="s">
        <v>39</v>
      </c>
      <c r="E87" s="61">
        <f>'[1]Unit Prices'!$G12</f>
        <v>66</v>
      </c>
      <c r="F87" s="103"/>
      <c r="G87" s="59">
        <f>'[2]Unit Prices'!$G12</f>
        <v>48</v>
      </c>
      <c r="H87" s="104"/>
      <c r="I87" s="61">
        <f>'[3]Unit Prices'!$G12</f>
        <v>50</v>
      </c>
      <c r="J87" s="103"/>
      <c r="K87" s="59">
        <f>'[4]Unit Prices'!$G12</f>
        <v>48</v>
      </c>
      <c r="L87" s="104"/>
      <c r="M87" s="61">
        <f>'[5]Unit Prices'!$G12</f>
        <v>35</v>
      </c>
      <c r="N87" s="103"/>
      <c r="O87" s="38"/>
    </row>
    <row r="88" spans="1:15" ht="30" customHeight="1" x14ac:dyDescent="0.2">
      <c r="A88" s="16">
        <f t="shared" si="20"/>
        <v>79</v>
      </c>
      <c r="B88" s="29" t="s">
        <v>104</v>
      </c>
      <c r="C88" s="101" t="s">
        <v>64</v>
      </c>
      <c r="D88" s="19" t="s">
        <v>23</v>
      </c>
      <c r="E88" s="61">
        <f>'[1]Unit Prices'!$G13</f>
        <v>66</v>
      </c>
      <c r="F88" s="103"/>
      <c r="G88" s="59">
        <f>'[2]Unit Prices'!$G13</f>
        <v>50</v>
      </c>
      <c r="H88" s="104"/>
      <c r="I88" s="61">
        <f>'[3]Unit Prices'!$G13</f>
        <v>55</v>
      </c>
      <c r="J88" s="103"/>
      <c r="K88" s="59">
        <f>'[4]Unit Prices'!$G13</f>
        <v>48</v>
      </c>
      <c r="L88" s="104"/>
      <c r="M88" s="61">
        <f>'[5]Unit Prices'!$G13</f>
        <v>35</v>
      </c>
      <c r="N88" s="103"/>
      <c r="O88" s="38"/>
    </row>
    <row r="89" spans="1:15" ht="30" customHeight="1" x14ac:dyDescent="0.2">
      <c r="A89" s="16">
        <f t="shared" si="20"/>
        <v>80</v>
      </c>
      <c r="B89" s="29" t="s">
        <v>105</v>
      </c>
      <c r="C89" s="101" t="s">
        <v>64</v>
      </c>
      <c r="D89" s="19" t="s">
        <v>25</v>
      </c>
      <c r="E89" s="61">
        <f>'[1]Unit Prices'!$G14</f>
        <v>5</v>
      </c>
      <c r="F89" s="103"/>
      <c r="G89" s="59">
        <f>'[2]Unit Prices'!$G14</f>
        <v>7</v>
      </c>
      <c r="H89" s="104"/>
      <c r="I89" s="61">
        <f>'[3]Unit Prices'!$G14</f>
        <v>9</v>
      </c>
      <c r="J89" s="103"/>
      <c r="K89" s="59">
        <f>'[4]Unit Prices'!$G14</f>
        <v>4.8</v>
      </c>
      <c r="L89" s="104"/>
      <c r="M89" s="61">
        <f>'[5]Unit Prices'!$G14</f>
        <v>45</v>
      </c>
      <c r="N89" s="103"/>
      <c r="O89" s="38"/>
    </row>
    <row r="90" spans="1:15" ht="30" customHeight="1" x14ac:dyDescent="0.2">
      <c r="A90" s="16">
        <f t="shared" si="20"/>
        <v>81</v>
      </c>
      <c r="B90" s="29" t="s">
        <v>106</v>
      </c>
      <c r="C90" s="101" t="s">
        <v>64</v>
      </c>
      <c r="D90" s="19" t="s">
        <v>25</v>
      </c>
      <c r="E90" s="61">
        <f>'[1]Unit Prices'!$G15</f>
        <v>3.2</v>
      </c>
      <c r="F90" s="103"/>
      <c r="G90" s="59">
        <f>'[2]Unit Prices'!$G15</f>
        <v>20</v>
      </c>
      <c r="H90" s="104"/>
      <c r="I90" s="61">
        <f>'[3]Unit Prices'!$G15</f>
        <v>50</v>
      </c>
      <c r="J90" s="103"/>
      <c r="K90" s="59">
        <f>'[4]Unit Prices'!$G15</f>
        <v>58</v>
      </c>
      <c r="L90" s="104"/>
      <c r="M90" s="61">
        <f>'[5]Unit Prices'!$G15</f>
        <v>45</v>
      </c>
      <c r="N90" s="103"/>
      <c r="O90" s="38"/>
    </row>
    <row r="91" spans="1:15" ht="30" customHeight="1" x14ac:dyDescent="0.2">
      <c r="A91" s="16">
        <f t="shared" si="20"/>
        <v>82</v>
      </c>
      <c r="B91" s="29" t="s">
        <v>107</v>
      </c>
      <c r="C91" s="101" t="s">
        <v>64</v>
      </c>
      <c r="D91" s="19" t="s">
        <v>25</v>
      </c>
      <c r="E91" s="61">
        <f>'[1]Unit Prices'!$G16</f>
        <v>3</v>
      </c>
      <c r="F91" s="103"/>
      <c r="G91" s="59">
        <f>'[2]Unit Prices'!$G16</f>
        <v>40</v>
      </c>
      <c r="H91" s="104"/>
      <c r="I91" s="61">
        <f>'[3]Unit Prices'!$G16</f>
        <v>60</v>
      </c>
      <c r="J91" s="103"/>
      <c r="K91" s="59">
        <f>'[4]Unit Prices'!$G16</f>
        <v>80</v>
      </c>
      <c r="L91" s="104"/>
      <c r="M91" s="61">
        <f>'[5]Unit Prices'!$G16</f>
        <v>85</v>
      </c>
      <c r="N91" s="103"/>
      <c r="O91" s="38"/>
    </row>
    <row r="92" spans="1:15" ht="30" customHeight="1" x14ac:dyDescent="0.2">
      <c r="A92" s="97">
        <f t="shared" si="20"/>
        <v>83</v>
      </c>
      <c r="B92" s="29" t="s">
        <v>108</v>
      </c>
      <c r="C92" s="101" t="s">
        <v>64</v>
      </c>
      <c r="D92" s="75" t="s">
        <v>28</v>
      </c>
      <c r="E92" s="61">
        <f>'[1]Unit Prices'!$G17</f>
        <v>1</v>
      </c>
      <c r="F92" s="103"/>
      <c r="G92" s="59">
        <f>'[2]Unit Prices'!$G17</f>
        <v>2</v>
      </c>
      <c r="H92" s="104"/>
      <c r="I92" s="61">
        <f>'[3]Unit Prices'!$G17</f>
        <v>2</v>
      </c>
      <c r="J92" s="103"/>
      <c r="K92" s="59">
        <f>'[4]Unit Prices'!$G17</f>
        <v>7.5</v>
      </c>
      <c r="L92" s="104"/>
      <c r="M92" s="61">
        <f>'[5]Unit Prices'!$G17</f>
        <v>1</v>
      </c>
      <c r="N92" s="103"/>
      <c r="O92" s="38"/>
    </row>
    <row r="93" spans="1:15" ht="30" customHeight="1" x14ac:dyDescent="0.2">
      <c r="A93" s="97">
        <f t="shared" si="20"/>
        <v>84</v>
      </c>
      <c r="B93" s="29" t="s">
        <v>109</v>
      </c>
      <c r="C93" s="101" t="s">
        <v>64</v>
      </c>
      <c r="D93" s="75" t="s">
        <v>28</v>
      </c>
      <c r="E93" s="61">
        <f>'[1]Unit Prices'!$G18</f>
        <v>30</v>
      </c>
      <c r="F93" s="103"/>
      <c r="G93" s="59">
        <f>'[2]Unit Prices'!$G18</f>
        <v>100</v>
      </c>
      <c r="H93" s="104"/>
      <c r="I93" s="61">
        <f>'[3]Unit Prices'!$G18</f>
        <v>150</v>
      </c>
      <c r="J93" s="103"/>
      <c r="K93" s="59">
        <f>'[4]Unit Prices'!$G18</f>
        <v>350</v>
      </c>
      <c r="L93" s="104"/>
      <c r="M93" s="61">
        <f>'[5]Unit Prices'!$G18</f>
        <v>400</v>
      </c>
      <c r="N93" s="103"/>
      <c r="O93" s="38"/>
    </row>
    <row r="94" spans="1:15" ht="30" customHeight="1" x14ac:dyDescent="0.2">
      <c r="A94" s="97">
        <f t="shared" si="20"/>
        <v>85</v>
      </c>
      <c r="B94" s="29" t="s">
        <v>110</v>
      </c>
      <c r="C94" s="101" t="s">
        <v>64</v>
      </c>
      <c r="D94" s="19" t="s">
        <v>25</v>
      </c>
      <c r="E94" s="61">
        <f>'[1]Unit Prices'!$G19</f>
        <v>30</v>
      </c>
      <c r="F94" s="103"/>
      <c r="G94" s="59">
        <f>'[2]Unit Prices'!$G19</f>
        <v>150</v>
      </c>
      <c r="H94" s="104"/>
      <c r="I94" s="61">
        <f>'[3]Unit Prices'!$G19</f>
        <v>200</v>
      </c>
      <c r="J94" s="103"/>
      <c r="K94" s="59">
        <f>'[4]Unit Prices'!$G19</f>
        <v>350</v>
      </c>
      <c r="L94" s="104"/>
      <c r="M94" s="61">
        <f>'[5]Unit Prices'!$G19</f>
        <v>400</v>
      </c>
      <c r="N94" s="103"/>
      <c r="O94" s="38"/>
    </row>
    <row r="95" spans="1:15" ht="30" customHeight="1" x14ac:dyDescent="0.2">
      <c r="A95" s="97">
        <f>A94+1</f>
        <v>86</v>
      </c>
      <c r="B95" s="29" t="s">
        <v>111</v>
      </c>
      <c r="C95" s="101" t="s">
        <v>64</v>
      </c>
      <c r="D95" s="100" t="s">
        <v>25</v>
      </c>
      <c r="E95" s="61" t="str">
        <f>'[1]Unit Prices'!$G20</f>
        <v>-</v>
      </c>
      <c r="F95" s="103"/>
      <c r="G95" s="59">
        <f>'[2]Unit Prices'!$G20</f>
        <v>90</v>
      </c>
      <c r="H95" s="104"/>
      <c r="I95" s="61">
        <f>'[3]Unit Prices'!$G20</f>
        <v>1500</v>
      </c>
      <c r="J95" s="103"/>
      <c r="K95" s="59">
        <f>'[4]Unit Prices'!$G20</f>
        <v>265</v>
      </c>
      <c r="L95" s="104"/>
      <c r="M95" s="61">
        <f>'[5]Unit Prices'!$G20</f>
        <v>125</v>
      </c>
      <c r="N95" s="103"/>
      <c r="O95" s="38"/>
    </row>
    <row r="96" spans="1:15" ht="14.25" customHeight="1" x14ac:dyDescent="0.35">
      <c r="A96" s="98"/>
      <c r="B96" s="51"/>
      <c r="C96" s="83"/>
      <c r="D96" s="53"/>
      <c r="E96" s="54"/>
      <c r="F96" s="55"/>
      <c r="G96" s="54"/>
      <c r="H96" s="55"/>
      <c r="I96" s="54"/>
      <c r="J96" s="55"/>
      <c r="K96" s="54"/>
      <c r="L96" s="55"/>
      <c r="M96" s="54"/>
      <c r="N96" s="55"/>
    </row>
    <row r="97" spans="1:15" ht="30" customHeight="1" x14ac:dyDescent="0.2">
      <c r="A97" s="99">
        <f>A95+1</f>
        <v>87</v>
      </c>
      <c r="B97" s="148" t="s">
        <v>120</v>
      </c>
      <c r="C97" s="91"/>
      <c r="D97" s="92"/>
      <c r="E97" s="139" t="s">
        <v>118</v>
      </c>
      <c r="F97" s="103"/>
      <c r="G97" s="140" t="s">
        <v>118</v>
      </c>
      <c r="H97" s="104"/>
      <c r="I97" s="139" t="s">
        <v>118</v>
      </c>
      <c r="J97" s="103"/>
      <c r="K97" s="140" t="s">
        <v>118</v>
      </c>
      <c r="L97" s="104"/>
      <c r="M97" s="139" t="s">
        <v>118</v>
      </c>
      <c r="N97" s="103"/>
      <c r="O97" s="38"/>
    </row>
    <row r="98" spans="1:15" ht="30" customHeight="1" thickBot="1" x14ac:dyDescent="0.25">
      <c r="A98" s="95">
        <f>A97+1</f>
        <v>88</v>
      </c>
      <c r="B98" s="64" t="s">
        <v>92</v>
      </c>
      <c r="C98" s="65"/>
      <c r="D98" s="66"/>
      <c r="E98" s="149" t="s">
        <v>118</v>
      </c>
      <c r="F98" s="109"/>
      <c r="G98" s="141" t="s">
        <v>118</v>
      </c>
      <c r="H98" s="110"/>
      <c r="I98" s="149" t="s">
        <v>118</v>
      </c>
      <c r="J98" s="109"/>
      <c r="K98" s="141" t="s">
        <v>118</v>
      </c>
      <c r="L98" s="110"/>
      <c r="M98" s="149" t="s">
        <v>118</v>
      </c>
      <c r="N98" s="109"/>
      <c r="O98" s="38"/>
    </row>
    <row r="99" spans="1:15" ht="22.5" customHeight="1" thickTop="1" x14ac:dyDescent="0.2">
      <c r="B99" s="179"/>
      <c r="C99" s="179"/>
      <c r="D99" s="179"/>
      <c r="E99" s="179"/>
      <c r="F99" s="179"/>
    </row>
    <row r="100" spans="1:15" ht="30" customHeight="1" x14ac:dyDescent="0.2"/>
    <row r="101" spans="1:15" ht="30" customHeight="1" x14ac:dyDescent="0.2"/>
    <row r="102" spans="1:15" ht="30" customHeight="1" x14ac:dyDescent="0.2"/>
    <row r="103" spans="1:15" ht="30" customHeight="1" x14ac:dyDescent="0.2"/>
    <row r="104" spans="1:15" ht="30" customHeight="1" x14ac:dyDescent="0.2"/>
    <row r="105" spans="1:15" ht="30" customHeight="1" x14ac:dyDescent="0.2"/>
    <row r="106" spans="1:15" ht="30" customHeight="1" x14ac:dyDescent="0.2"/>
    <row r="107" spans="1:15" ht="39.950000000000003" customHeight="1" x14ac:dyDescent="0.2"/>
    <row r="108" spans="1:15" ht="39.950000000000003" customHeight="1" x14ac:dyDescent="0.2"/>
    <row r="109" spans="1:15" ht="39.950000000000003" customHeight="1" x14ac:dyDescent="0.2"/>
    <row r="110" spans="1:15" ht="39.950000000000003" customHeight="1" x14ac:dyDescent="0.2">
      <c r="E110" s="2"/>
    </row>
    <row r="111" spans="1:15" ht="39.950000000000003" customHeight="1" x14ac:dyDescent="0.2">
      <c r="E111" s="2"/>
    </row>
  </sheetData>
  <mergeCells count="17">
    <mergeCell ref="I78:J78"/>
    <mergeCell ref="K78:L78"/>
    <mergeCell ref="M78:N78"/>
    <mergeCell ref="B99:F99"/>
    <mergeCell ref="M4:N4"/>
    <mergeCell ref="E72:F72"/>
    <mergeCell ref="G72:H72"/>
    <mergeCell ref="I72:J72"/>
    <mergeCell ref="K72:L72"/>
    <mergeCell ref="M72:N72"/>
    <mergeCell ref="E78:F78"/>
    <mergeCell ref="G78:H78"/>
    <mergeCell ref="A1:L1"/>
    <mergeCell ref="E4:F4"/>
    <mergeCell ref="G4:H4"/>
    <mergeCell ref="I4:J4"/>
    <mergeCell ref="K4:L4"/>
  </mergeCells>
  <printOptions horizontalCentered="1"/>
  <pageMargins left="0.75" right="0.25" top="0.75" bottom="0.75" header="0.5" footer="0.5"/>
  <pageSetup paperSize="3" scale="80" fitToWidth="0" fitToHeight="0" orientation="landscape" r:id="rId1"/>
  <headerFooter alignWithMargins="0">
    <oddHeader>&amp;LIBI Group&amp;R&amp;D</oddHeader>
    <oddFooter>&amp;L27133&amp;C&amp;P of &amp;N&amp;RBid Tabulation</oddFooter>
  </headerFooter>
  <rowBreaks count="1" manualBreakCount="1">
    <brk id="73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3"/>
  <sheetViews>
    <sheetView view="pageBreakPreview" zoomScale="60" zoomScaleNormal="60" zoomScalePageLayoutView="30" workbookViewId="0">
      <pane xSplit="4" ySplit="6" topLeftCell="E67" activePane="bottomRight" state="frozen"/>
      <selection pane="topRight" activeCell="E1" sqref="E1"/>
      <selection pane="bottomLeft" activeCell="A7" sqref="A7"/>
      <selection pane="bottomRight" activeCell="F76" sqref="F76"/>
    </sheetView>
  </sheetViews>
  <sheetFormatPr defaultRowHeight="12.75" x14ac:dyDescent="0.2"/>
  <cols>
    <col min="1" max="1" width="7.28515625" style="2" customWidth="1"/>
    <col min="2" max="2" width="50" style="2" customWidth="1"/>
    <col min="3" max="3" width="10.7109375" style="2" customWidth="1"/>
    <col min="4" max="4" width="10.85546875" style="2" customWidth="1"/>
    <col min="5" max="5" width="16.7109375" style="7" customWidth="1"/>
    <col min="6" max="8" width="16.42578125" style="2" customWidth="1"/>
    <col min="9" max="9" width="16.28515625" style="2" customWidth="1"/>
    <col min="10" max="10" width="16.42578125" style="2" customWidth="1"/>
    <col min="11" max="11" width="16.28515625" style="2" customWidth="1"/>
    <col min="12" max="12" width="16.42578125" style="2" customWidth="1"/>
    <col min="13" max="13" width="16.28515625" style="2" customWidth="1"/>
    <col min="14" max="14" width="16.42578125" style="2" customWidth="1"/>
    <col min="15" max="16384" width="9.140625" style="2"/>
  </cols>
  <sheetData>
    <row r="1" spans="1:15" ht="30.75" customHeight="1" x14ac:dyDescent="0.2">
      <c r="A1" s="172" t="s">
        <v>95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"/>
      <c r="N1" s="1"/>
    </row>
    <row r="2" spans="1:15" ht="23.25" customHeight="1" x14ac:dyDescent="0.25">
      <c r="A2" s="3" t="s">
        <v>0</v>
      </c>
      <c r="B2" s="4"/>
      <c r="C2" s="5"/>
      <c r="D2" s="6"/>
      <c r="J2" s="8"/>
      <c r="L2" s="8"/>
      <c r="N2" s="8"/>
    </row>
    <row r="3" spans="1:15" ht="23.25" customHeight="1" x14ac:dyDescent="0.25">
      <c r="A3" s="9" t="s">
        <v>1</v>
      </c>
      <c r="B3" s="4"/>
      <c r="C3" s="5"/>
      <c r="D3" s="6"/>
      <c r="J3" s="8"/>
      <c r="L3" s="8"/>
      <c r="N3" s="8"/>
    </row>
    <row r="4" spans="1:15" ht="23.25" customHeight="1" thickBot="1" x14ac:dyDescent="0.3">
      <c r="A4" s="9" t="s">
        <v>93</v>
      </c>
      <c r="B4" s="4"/>
      <c r="C4" s="5"/>
      <c r="D4" s="6"/>
      <c r="J4" s="8"/>
      <c r="L4" s="8"/>
      <c r="N4" s="8"/>
    </row>
    <row r="5" spans="1:15" ht="30" customHeight="1" thickTop="1" thickBot="1" x14ac:dyDescent="0.25">
      <c r="A5" s="10"/>
      <c r="B5" s="10"/>
      <c r="C5" s="10"/>
      <c r="D5" s="11"/>
      <c r="E5" s="173" t="s">
        <v>2</v>
      </c>
      <c r="F5" s="174"/>
      <c r="G5" s="175" t="s">
        <v>3</v>
      </c>
      <c r="H5" s="176"/>
      <c r="I5" s="173" t="s">
        <v>4</v>
      </c>
      <c r="J5" s="174"/>
      <c r="K5" s="175" t="s">
        <v>5</v>
      </c>
      <c r="L5" s="176"/>
      <c r="M5" s="180" t="s">
        <v>6</v>
      </c>
      <c r="N5" s="181"/>
    </row>
    <row r="6" spans="1:15" ht="31.5" customHeight="1" thickTop="1" thickBot="1" x14ac:dyDescent="0.25">
      <c r="A6" s="12" t="s">
        <v>7</v>
      </c>
      <c r="B6" s="13" t="s">
        <v>8</v>
      </c>
      <c r="C6" s="14" t="s">
        <v>9</v>
      </c>
      <c r="D6" s="15" t="s">
        <v>10</v>
      </c>
      <c r="E6" s="89" t="s">
        <v>116</v>
      </c>
      <c r="F6" s="15" t="s">
        <v>11</v>
      </c>
      <c r="G6" s="89" t="s">
        <v>116</v>
      </c>
      <c r="H6" s="15" t="s">
        <v>11</v>
      </c>
      <c r="I6" s="89" t="s">
        <v>116</v>
      </c>
      <c r="J6" s="15" t="s">
        <v>11</v>
      </c>
      <c r="K6" s="89" t="s">
        <v>116</v>
      </c>
      <c r="L6" s="15" t="s">
        <v>11</v>
      </c>
      <c r="M6" s="89" t="s">
        <v>116</v>
      </c>
      <c r="N6" s="15" t="s">
        <v>11</v>
      </c>
    </row>
    <row r="7" spans="1:15" ht="30" customHeight="1" x14ac:dyDescent="0.2">
      <c r="A7" s="16">
        <v>1</v>
      </c>
      <c r="B7" s="17" t="s">
        <v>12</v>
      </c>
      <c r="C7" s="69">
        <v>1</v>
      </c>
      <c r="D7" s="19" t="s">
        <v>13</v>
      </c>
      <c r="E7" s="106" t="e">
        <f>F7/C7</f>
        <v>#REF!</v>
      </c>
      <c r="F7" s="23" t="e">
        <f>#REF!+'Phase 2'!F6</f>
        <v>#REF!</v>
      </c>
      <c r="G7" s="112" t="e">
        <f>H7/C7</f>
        <v>#REF!</v>
      </c>
      <c r="H7" s="21" t="e">
        <f>#REF!+'Phase 2'!H6</f>
        <v>#REF!</v>
      </c>
      <c r="I7" s="22" t="e">
        <f>J7/C7</f>
        <v>#REF!</v>
      </c>
      <c r="J7" s="115" t="e">
        <f>#REF!+'Phase 2'!J6</f>
        <v>#REF!</v>
      </c>
      <c r="K7" s="112" t="e">
        <f>L7/C7</f>
        <v>#REF!</v>
      </c>
      <c r="L7" s="21" t="e">
        <f>#REF!+'Phase 2'!L6</f>
        <v>#REF!</v>
      </c>
      <c r="M7" s="106" t="e">
        <f>N7/C7</f>
        <v>#REF!</v>
      </c>
      <c r="N7" s="124" t="e">
        <f>#REF!+'Phase 2'!N6</f>
        <v>#REF!</v>
      </c>
    </row>
    <row r="8" spans="1:15" ht="30" customHeight="1" x14ac:dyDescent="0.2">
      <c r="A8" s="16">
        <f>A7+1</f>
        <v>2</v>
      </c>
      <c r="B8" s="17" t="s">
        <v>14</v>
      </c>
      <c r="C8" s="69">
        <v>1</v>
      </c>
      <c r="D8" s="19" t="s">
        <v>13</v>
      </c>
      <c r="E8" s="26" t="e">
        <f>F8/C8</f>
        <v>#REF!</v>
      </c>
      <c r="F8" s="105" t="e">
        <f>#REF!+'Phase 2'!F7</f>
        <v>#REF!</v>
      </c>
      <c r="G8" s="111" t="e">
        <f>H8/C8</f>
        <v>#REF!</v>
      </c>
      <c r="H8" s="108" t="e">
        <f>#REF!+'Phase 2'!H7</f>
        <v>#REF!</v>
      </c>
      <c r="I8" s="102" t="e">
        <f>J8/C8</f>
        <v>#REF!</v>
      </c>
      <c r="J8" s="116" t="e">
        <f>#REF!+'Phase 2'!J7</f>
        <v>#REF!</v>
      </c>
      <c r="K8" s="119" t="e">
        <f>L8/C8</f>
        <v>#REF!</v>
      </c>
      <c r="L8" s="108" t="e">
        <f>#REF!+'Phase 2'!L7</f>
        <v>#REF!</v>
      </c>
      <c r="M8" s="26" t="e">
        <f>N8/C8</f>
        <v>#REF!</v>
      </c>
      <c r="N8" s="125" t="e">
        <f>#REF!+'Phase 2'!N7</f>
        <v>#REF!</v>
      </c>
    </row>
    <row r="9" spans="1:15" ht="30" customHeight="1" x14ac:dyDescent="0.2">
      <c r="A9" s="16">
        <f t="shared" ref="A9:A71" si="0">A8+1</f>
        <v>3</v>
      </c>
      <c r="B9" s="79" t="s">
        <v>15</v>
      </c>
      <c r="C9" s="69">
        <v>1</v>
      </c>
      <c r="D9" s="19" t="s">
        <v>13</v>
      </c>
      <c r="E9" s="26" t="e">
        <f t="shared" ref="E9:E12" si="1">F9/C9</f>
        <v>#REF!</v>
      </c>
      <c r="F9" s="105" t="e">
        <f>#REF!+'Phase 2'!F8</f>
        <v>#REF!</v>
      </c>
      <c r="G9" s="111" t="e">
        <f t="shared" ref="G9:G12" si="2">H9/C9</f>
        <v>#REF!</v>
      </c>
      <c r="H9" s="108" t="e">
        <f>#REF!+'Phase 2'!H8</f>
        <v>#REF!</v>
      </c>
      <c r="I9" s="102" t="e">
        <f t="shared" ref="I9:I49" si="3">J9/C9</f>
        <v>#REF!</v>
      </c>
      <c r="J9" s="116" t="e">
        <f>#REF!+'Phase 2'!J8</f>
        <v>#REF!</v>
      </c>
      <c r="K9" s="119" t="e">
        <f t="shared" ref="K9:K49" si="4">L9/C9</f>
        <v>#REF!</v>
      </c>
      <c r="L9" s="108" t="e">
        <f>#REF!+'Phase 2'!L8</f>
        <v>#REF!</v>
      </c>
      <c r="M9" s="26" t="e">
        <f t="shared" ref="M9:M49" si="5">N9/C9</f>
        <v>#REF!</v>
      </c>
      <c r="N9" s="125" t="e">
        <f>#REF!+'Phase 2'!N8</f>
        <v>#REF!</v>
      </c>
    </row>
    <row r="10" spans="1:15" ht="30" customHeight="1" x14ac:dyDescent="0.2">
      <c r="A10" s="16">
        <f t="shared" si="0"/>
        <v>4</v>
      </c>
      <c r="B10" s="17" t="s">
        <v>16</v>
      </c>
      <c r="C10" s="69">
        <v>1</v>
      </c>
      <c r="D10" s="19" t="s">
        <v>13</v>
      </c>
      <c r="E10" s="26" t="e">
        <f t="shared" si="1"/>
        <v>#REF!</v>
      </c>
      <c r="F10" s="105" t="e">
        <f>#REF!+'Phase 2'!F9</f>
        <v>#REF!</v>
      </c>
      <c r="G10" s="111" t="e">
        <f t="shared" si="2"/>
        <v>#REF!</v>
      </c>
      <c r="H10" s="108" t="e">
        <f>#REF!+'Phase 2'!H9</f>
        <v>#REF!</v>
      </c>
      <c r="I10" s="102" t="e">
        <f t="shared" si="3"/>
        <v>#REF!</v>
      </c>
      <c r="J10" s="116" t="e">
        <f>#REF!+'Phase 2'!J9</f>
        <v>#REF!</v>
      </c>
      <c r="K10" s="119" t="e">
        <f t="shared" si="4"/>
        <v>#REF!</v>
      </c>
      <c r="L10" s="108" t="e">
        <f>#REF!+'Phase 2'!L9</f>
        <v>#REF!</v>
      </c>
      <c r="M10" s="26" t="e">
        <f t="shared" si="5"/>
        <v>#REF!</v>
      </c>
      <c r="N10" s="125" t="e">
        <f>#REF!+'Phase 2'!N9</f>
        <v>#REF!</v>
      </c>
    </row>
    <row r="11" spans="1:15" ht="30" customHeight="1" x14ac:dyDescent="0.2">
      <c r="A11" s="16">
        <f t="shared" si="0"/>
        <v>5</v>
      </c>
      <c r="B11" s="29" t="s">
        <v>17</v>
      </c>
      <c r="C11" s="69">
        <v>1</v>
      </c>
      <c r="D11" s="19" t="s">
        <v>13</v>
      </c>
      <c r="E11" s="26" t="e">
        <f t="shared" si="1"/>
        <v>#REF!</v>
      </c>
      <c r="F11" s="105" t="e">
        <f>#REF!+'Phase 2'!F10</f>
        <v>#REF!</v>
      </c>
      <c r="G11" s="111" t="e">
        <f t="shared" si="2"/>
        <v>#REF!</v>
      </c>
      <c r="H11" s="108" t="e">
        <f>#REF!+'Phase 2'!H10</f>
        <v>#REF!</v>
      </c>
      <c r="I11" s="102" t="e">
        <f t="shared" si="3"/>
        <v>#REF!</v>
      </c>
      <c r="J11" s="116" t="e">
        <f>#REF!+'Phase 2'!J10</f>
        <v>#REF!</v>
      </c>
      <c r="K11" s="119" t="e">
        <f t="shared" si="4"/>
        <v>#REF!</v>
      </c>
      <c r="L11" s="108" t="e">
        <f>#REF!+'Phase 2'!L10</f>
        <v>#REF!</v>
      </c>
      <c r="M11" s="26" t="e">
        <f t="shared" si="5"/>
        <v>#REF!</v>
      </c>
      <c r="N11" s="125" t="e">
        <f>#REF!+'Phase 2'!N10</f>
        <v>#REF!</v>
      </c>
    </row>
    <row r="12" spans="1:15" ht="30" customHeight="1" x14ac:dyDescent="0.2">
      <c r="A12" s="16">
        <f t="shared" si="0"/>
        <v>6</v>
      </c>
      <c r="B12" s="17" t="s">
        <v>18</v>
      </c>
      <c r="C12" s="69">
        <v>1</v>
      </c>
      <c r="D12" s="19" t="s">
        <v>13</v>
      </c>
      <c r="E12" s="26" t="e">
        <f t="shared" si="1"/>
        <v>#REF!</v>
      </c>
      <c r="F12" s="105" t="e">
        <f>#REF!+'Phase 2'!F11</f>
        <v>#REF!</v>
      </c>
      <c r="G12" s="111" t="e">
        <f t="shared" si="2"/>
        <v>#REF!</v>
      </c>
      <c r="H12" s="108" t="e">
        <f>#REF!+'Phase 2'!H11</f>
        <v>#REF!</v>
      </c>
      <c r="I12" s="102" t="e">
        <f t="shared" si="3"/>
        <v>#REF!</v>
      </c>
      <c r="J12" s="116" t="e">
        <f>#REF!+'Phase 2'!J11</f>
        <v>#REF!</v>
      </c>
      <c r="K12" s="119" t="e">
        <f t="shared" si="4"/>
        <v>#REF!</v>
      </c>
      <c r="L12" s="108" t="e">
        <f>#REF!+'Phase 2'!L11</f>
        <v>#REF!</v>
      </c>
      <c r="M12" s="26" t="e">
        <f t="shared" si="5"/>
        <v>#REF!</v>
      </c>
      <c r="N12" s="125" t="e">
        <f>#REF!+'Phase 2'!N11</f>
        <v>#REF!</v>
      </c>
    </row>
    <row r="13" spans="1:15" ht="30" customHeight="1" x14ac:dyDescent="0.2">
      <c r="A13" s="30">
        <f t="shared" si="0"/>
        <v>7</v>
      </c>
      <c r="B13" s="47" t="s">
        <v>19</v>
      </c>
      <c r="C13" s="80">
        <v>1</v>
      </c>
      <c r="D13" s="33" t="s">
        <v>20</v>
      </c>
      <c r="E13" s="36" t="e">
        <f t="shared" ref="E13:E49" si="6">F13/C13</f>
        <v>#REF!</v>
      </c>
      <c r="F13" s="107" t="e">
        <f>#REF!+'Phase 2'!F12</f>
        <v>#REF!</v>
      </c>
      <c r="G13" s="113" t="e">
        <f t="shared" ref="G13:G49" si="7">H13/C13</f>
        <v>#REF!</v>
      </c>
      <c r="H13" s="107" t="e">
        <f>#REF!+'Phase 2'!H12</f>
        <v>#REF!</v>
      </c>
      <c r="I13" s="117" t="e">
        <f t="shared" si="3"/>
        <v>#REF!</v>
      </c>
      <c r="J13" s="118" t="e">
        <f>#REF!+'Phase 2'!J12</f>
        <v>#REF!</v>
      </c>
      <c r="K13" s="120" t="e">
        <f t="shared" si="4"/>
        <v>#REF!</v>
      </c>
      <c r="L13" s="107" t="e">
        <f>#REF!+'Phase 2'!L12</f>
        <v>#REF!</v>
      </c>
      <c r="M13" s="36" t="e">
        <f t="shared" si="5"/>
        <v>#REF!</v>
      </c>
      <c r="N13" s="126" t="e">
        <f>#REF!+'Phase 2'!N12</f>
        <v>#REF!</v>
      </c>
      <c r="O13" s="38"/>
    </row>
    <row r="14" spans="1:15" ht="30" customHeight="1" x14ac:dyDescent="0.2">
      <c r="A14" s="16">
        <f t="shared" si="0"/>
        <v>8</v>
      </c>
      <c r="B14" s="17" t="s">
        <v>21</v>
      </c>
      <c r="C14" s="69">
        <v>1</v>
      </c>
      <c r="D14" s="19" t="s">
        <v>13</v>
      </c>
      <c r="E14" s="26" t="e">
        <f t="shared" si="6"/>
        <v>#REF!</v>
      </c>
      <c r="F14" s="105" t="e">
        <f>#REF!+'Phase 2'!F13</f>
        <v>#REF!</v>
      </c>
      <c r="G14" s="111" t="e">
        <f t="shared" si="7"/>
        <v>#REF!</v>
      </c>
      <c r="H14" s="108" t="e">
        <f>#REF!+'Phase 2'!H13</f>
        <v>#REF!</v>
      </c>
      <c r="I14" s="102" t="e">
        <f t="shared" si="3"/>
        <v>#REF!</v>
      </c>
      <c r="J14" s="116" t="e">
        <f>#REF!+'Phase 2'!J13</f>
        <v>#REF!</v>
      </c>
      <c r="K14" s="119" t="e">
        <f t="shared" si="4"/>
        <v>#REF!</v>
      </c>
      <c r="L14" s="108" t="e">
        <f>#REF!+'Phase 2'!L13</f>
        <v>#REF!</v>
      </c>
      <c r="M14" s="26" t="e">
        <f t="shared" si="5"/>
        <v>#REF!</v>
      </c>
      <c r="N14" s="125" t="e">
        <f>#REF!+'Phase 2'!N13</f>
        <v>#REF!</v>
      </c>
    </row>
    <row r="15" spans="1:15" ht="30" customHeight="1" x14ac:dyDescent="0.2">
      <c r="A15" s="16">
        <f t="shared" si="0"/>
        <v>9</v>
      </c>
      <c r="B15" s="39" t="s">
        <v>22</v>
      </c>
      <c r="C15" s="76">
        <v>39487</v>
      </c>
      <c r="D15" s="41" t="s">
        <v>23</v>
      </c>
      <c r="E15" s="26" t="e">
        <f t="shared" si="6"/>
        <v>#REF!</v>
      </c>
      <c r="F15" s="105" t="e">
        <f>#REF!+'Phase 2'!F14</f>
        <v>#REF!</v>
      </c>
      <c r="G15" s="111" t="e">
        <f t="shared" si="7"/>
        <v>#REF!</v>
      </c>
      <c r="H15" s="108" t="e">
        <f>#REF!+'Phase 2'!H14</f>
        <v>#REF!</v>
      </c>
      <c r="I15" s="102" t="e">
        <f t="shared" si="3"/>
        <v>#REF!</v>
      </c>
      <c r="J15" s="116" t="e">
        <f>#REF!+'Phase 2'!J14</f>
        <v>#REF!</v>
      </c>
      <c r="K15" s="119" t="e">
        <f t="shared" si="4"/>
        <v>#REF!</v>
      </c>
      <c r="L15" s="108" t="e">
        <f>#REF!+'Phase 2'!L14</f>
        <v>#REF!</v>
      </c>
      <c r="M15" s="26" t="e">
        <f t="shared" si="5"/>
        <v>#REF!</v>
      </c>
      <c r="N15" s="125" t="e">
        <f>#REF!+'Phase 2'!N14</f>
        <v>#REF!</v>
      </c>
    </row>
    <row r="16" spans="1:15" ht="30" customHeight="1" x14ac:dyDescent="0.2">
      <c r="A16" s="16">
        <f t="shared" si="0"/>
        <v>10</v>
      </c>
      <c r="B16" s="39" t="s">
        <v>24</v>
      </c>
      <c r="C16" s="77">
        <v>553</v>
      </c>
      <c r="D16" s="42" t="s">
        <v>25</v>
      </c>
      <c r="E16" s="26" t="e">
        <f t="shared" si="6"/>
        <v>#REF!</v>
      </c>
      <c r="F16" s="105" t="e">
        <f>#REF!+'Phase 2'!F15</f>
        <v>#REF!</v>
      </c>
      <c r="G16" s="111" t="e">
        <f t="shared" si="7"/>
        <v>#REF!</v>
      </c>
      <c r="H16" s="108" t="e">
        <f>#REF!+'Phase 2'!H15</f>
        <v>#REF!</v>
      </c>
      <c r="I16" s="102" t="e">
        <f t="shared" si="3"/>
        <v>#REF!</v>
      </c>
      <c r="J16" s="116" t="e">
        <f>#REF!+'Phase 2'!J15</f>
        <v>#REF!</v>
      </c>
      <c r="K16" s="119" t="e">
        <f t="shared" si="4"/>
        <v>#REF!</v>
      </c>
      <c r="L16" s="108" t="e">
        <f>#REF!+'Phase 2'!L15</f>
        <v>#REF!</v>
      </c>
      <c r="M16" s="26" t="e">
        <f t="shared" si="5"/>
        <v>#REF!</v>
      </c>
      <c r="N16" s="125" t="e">
        <f>#REF!+'Phase 2'!N15</f>
        <v>#REF!</v>
      </c>
    </row>
    <row r="17" spans="1:14" ht="30" customHeight="1" x14ac:dyDescent="0.2">
      <c r="A17" s="16">
        <f t="shared" si="0"/>
        <v>11</v>
      </c>
      <c r="B17" s="39" t="s">
        <v>26</v>
      </c>
      <c r="C17" s="77">
        <v>15274</v>
      </c>
      <c r="D17" s="42" t="s">
        <v>23</v>
      </c>
      <c r="E17" s="26" t="e">
        <f t="shared" si="6"/>
        <v>#REF!</v>
      </c>
      <c r="F17" s="105" t="e">
        <f>#REF!+'Phase 2'!F16</f>
        <v>#REF!</v>
      </c>
      <c r="G17" s="111" t="e">
        <f t="shared" si="7"/>
        <v>#REF!</v>
      </c>
      <c r="H17" s="108" t="e">
        <f>#REF!+'Phase 2'!H16</f>
        <v>#REF!</v>
      </c>
      <c r="I17" s="102" t="e">
        <f t="shared" si="3"/>
        <v>#REF!</v>
      </c>
      <c r="J17" s="116" t="e">
        <f>#REF!+'Phase 2'!J16</f>
        <v>#REF!</v>
      </c>
      <c r="K17" s="119" t="e">
        <f t="shared" si="4"/>
        <v>#REF!</v>
      </c>
      <c r="L17" s="108" t="e">
        <f>#REF!+'Phase 2'!L16</f>
        <v>#REF!</v>
      </c>
      <c r="M17" s="26" t="e">
        <f t="shared" si="5"/>
        <v>#REF!</v>
      </c>
      <c r="N17" s="125" t="e">
        <f>#REF!+'Phase 2'!N16</f>
        <v>#REF!</v>
      </c>
    </row>
    <row r="18" spans="1:14" ht="30" customHeight="1" x14ac:dyDescent="0.2">
      <c r="A18" s="16">
        <f t="shared" si="0"/>
        <v>12</v>
      </c>
      <c r="B18" s="39" t="s">
        <v>27</v>
      </c>
      <c r="C18" s="77">
        <v>3</v>
      </c>
      <c r="D18" s="41" t="s">
        <v>28</v>
      </c>
      <c r="E18" s="26" t="e">
        <f t="shared" si="6"/>
        <v>#REF!</v>
      </c>
      <c r="F18" s="105" t="e">
        <f>#REF!+'Phase 2'!F17</f>
        <v>#REF!</v>
      </c>
      <c r="G18" s="111" t="e">
        <f t="shared" si="7"/>
        <v>#REF!</v>
      </c>
      <c r="H18" s="108" t="e">
        <f>#REF!+'Phase 2'!H17</f>
        <v>#REF!</v>
      </c>
      <c r="I18" s="102" t="e">
        <f t="shared" si="3"/>
        <v>#REF!</v>
      </c>
      <c r="J18" s="116" t="e">
        <f>#REF!+'Phase 2'!J17</f>
        <v>#REF!</v>
      </c>
      <c r="K18" s="119" t="e">
        <f t="shared" si="4"/>
        <v>#REF!</v>
      </c>
      <c r="L18" s="108" t="e">
        <f>#REF!+'Phase 2'!L17</f>
        <v>#REF!</v>
      </c>
      <c r="M18" s="26" t="e">
        <f t="shared" si="5"/>
        <v>#REF!</v>
      </c>
      <c r="N18" s="125" t="e">
        <f>#REF!+'Phase 2'!N17</f>
        <v>#REF!</v>
      </c>
    </row>
    <row r="19" spans="1:14" ht="30" customHeight="1" x14ac:dyDescent="0.2">
      <c r="A19" s="16">
        <f t="shared" si="0"/>
        <v>13</v>
      </c>
      <c r="B19" s="43" t="s">
        <v>29</v>
      </c>
      <c r="C19" s="78">
        <v>39487</v>
      </c>
      <c r="D19" s="41" t="s">
        <v>23</v>
      </c>
      <c r="E19" s="26" t="e">
        <f t="shared" si="6"/>
        <v>#REF!</v>
      </c>
      <c r="F19" s="105" t="e">
        <f>#REF!+'Phase 2'!F18</f>
        <v>#REF!</v>
      </c>
      <c r="G19" s="111" t="e">
        <f t="shared" si="7"/>
        <v>#REF!</v>
      </c>
      <c r="H19" s="108" t="e">
        <f>#REF!+'Phase 2'!H18</f>
        <v>#REF!</v>
      </c>
      <c r="I19" s="102" t="e">
        <f t="shared" si="3"/>
        <v>#REF!</v>
      </c>
      <c r="J19" s="116" t="e">
        <f>#REF!+'Phase 2'!J18</f>
        <v>#REF!</v>
      </c>
      <c r="K19" s="119" t="e">
        <f t="shared" si="4"/>
        <v>#REF!</v>
      </c>
      <c r="L19" s="108" t="e">
        <f>#REF!+'Phase 2'!L18</f>
        <v>#REF!</v>
      </c>
      <c r="M19" s="26" t="e">
        <f t="shared" si="5"/>
        <v>#REF!</v>
      </c>
      <c r="N19" s="125" t="e">
        <f>#REF!+'Phase 2'!N18</f>
        <v>#REF!</v>
      </c>
    </row>
    <row r="20" spans="1:14" ht="30" customHeight="1" x14ac:dyDescent="0.2">
      <c r="A20" s="16">
        <f t="shared" si="0"/>
        <v>14</v>
      </c>
      <c r="B20" s="43" t="s">
        <v>30</v>
      </c>
      <c r="C20" s="78">
        <v>553</v>
      </c>
      <c r="D20" s="41" t="s">
        <v>25</v>
      </c>
      <c r="E20" s="26" t="e">
        <f t="shared" si="6"/>
        <v>#REF!</v>
      </c>
      <c r="F20" s="105" t="e">
        <f>#REF!+'Phase 2'!F19</f>
        <v>#REF!</v>
      </c>
      <c r="G20" s="111" t="e">
        <f t="shared" si="7"/>
        <v>#REF!</v>
      </c>
      <c r="H20" s="108" t="e">
        <f>#REF!+'Phase 2'!H19</f>
        <v>#REF!</v>
      </c>
      <c r="I20" s="102" t="e">
        <f t="shared" si="3"/>
        <v>#REF!</v>
      </c>
      <c r="J20" s="116" t="e">
        <f>#REF!+'Phase 2'!J19</f>
        <v>#REF!</v>
      </c>
      <c r="K20" s="119" t="e">
        <f t="shared" si="4"/>
        <v>#REF!</v>
      </c>
      <c r="L20" s="108" t="e">
        <f>#REF!+'Phase 2'!L19</f>
        <v>#REF!</v>
      </c>
      <c r="M20" s="26" t="e">
        <f t="shared" si="5"/>
        <v>#REF!</v>
      </c>
      <c r="N20" s="125" t="e">
        <f>#REF!+'Phase 2'!N19</f>
        <v>#REF!</v>
      </c>
    </row>
    <row r="21" spans="1:14" ht="30" customHeight="1" x14ac:dyDescent="0.2">
      <c r="A21" s="16">
        <f t="shared" si="0"/>
        <v>15</v>
      </c>
      <c r="B21" s="43" t="s">
        <v>31</v>
      </c>
      <c r="C21" s="78">
        <v>2326</v>
      </c>
      <c r="D21" s="41" t="s">
        <v>23</v>
      </c>
      <c r="E21" s="26" t="e">
        <f t="shared" si="6"/>
        <v>#REF!</v>
      </c>
      <c r="F21" s="105" t="e">
        <f>#REF!+'Phase 2'!F20</f>
        <v>#REF!</v>
      </c>
      <c r="G21" s="111" t="e">
        <f t="shared" si="7"/>
        <v>#REF!</v>
      </c>
      <c r="H21" s="108" t="e">
        <f>#REF!+'Phase 2'!H20</f>
        <v>#REF!</v>
      </c>
      <c r="I21" s="102" t="e">
        <f t="shared" si="3"/>
        <v>#REF!</v>
      </c>
      <c r="J21" s="116" t="e">
        <f>#REF!+'Phase 2'!J20</f>
        <v>#REF!</v>
      </c>
      <c r="K21" s="119" t="e">
        <f t="shared" si="4"/>
        <v>#REF!</v>
      </c>
      <c r="L21" s="108" t="e">
        <f>#REF!+'Phase 2'!L20</f>
        <v>#REF!</v>
      </c>
      <c r="M21" s="26" t="e">
        <f t="shared" si="5"/>
        <v>#REF!</v>
      </c>
      <c r="N21" s="125" t="e">
        <f>#REF!+'Phase 2'!N20</f>
        <v>#REF!</v>
      </c>
    </row>
    <row r="22" spans="1:14" ht="30" customHeight="1" x14ac:dyDescent="0.2">
      <c r="A22" s="16">
        <f t="shared" si="0"/>
        <v>16</v>
      </c>
      <c r="B22" s="43" t="s">
        <v>32</v>
      </c>
      <c r="C22" s="78">
        <v>2326</v>
      </c>
      <c r="D22" s="41" t="s">
        <v>23</v>
      </c>
      <c r="E22" s="26" t="e">
        <f t="shared" si="6"/>
        <v>#REF!</v>
      </c>
      <c r="F22" s="105" t="e">
        <f>#REF!+'Phase 2'!F21</f>
        <v>#REF!</v>
      </c>
      <c r="G22" s="111" t="e">
        <f t="shared" si="7"/>
        <v>#REF!</v>
      </c>
      <c r="H22" s="108" t="e">
        <f>#REF!+'Phase 2'!H21</f>
        <v>#REF!</v>
      </c>
      <c r="I22" s="102" t="e">
        <f t="shared" si="3"/>
        <v>#REF!</v>
      </c>
      <c r="J22" s="116" t="e">
        <f>#REF!+'Phase 2'!J21</f>
        <v>#REF!</v>
      </c>
      <c r="K22" s="119" t="e">
        <f t="shared" si="4"/>
        <v>#REF!</v>
      </c>
      <c r="L22" s="108" t="e">
        <f>#REF!+'Phase 2'!L21</f>
        <v>#REF!</v>
      </c>
      <c r="M22" s="26" t="e">
        <f t="shared" si="5"/>
        <v>#REF!</v>
      </c>
      <c r="N22" s="125" t="e">
        <f>#REF!+'Phase 2'!N21</f>
        <v>#REF!</v>
      </c>
    </row>
    <row r="23" spans="1:14" ht="30" customHeight="1" x14ac:dyDescent="0.2">
      <c r="A23" s="16">
        <f t="shared" si="0"/>
        <v>17</v>
      </c>
      <c r="B23" s="43" t="s">
        <v>33</v>
      </c>
      <c r="C23" s="78">
        <v>15</v>
      </c>
      <c r="D23" s="41" t="s">
        <v>34</v>
      </c>
      <c r="E23" s="26" t="e">
        <f t="shared" si="6"/>
        <v>#REF!</v>
      </c>
      <c r="F23" s="105" t="e">
        <f>#REF!+'Phase 2'!F22</f>
        <v>#REF!</v>
      </c>
      <c r="G23" s="111" t="e">
        <f t="shared" si="7"/>
        <v>#REF!</v>
      </c>
      <c r="H23" s="108" t="e">
        <f>#REF!+'Phase 2'!H22</f>
        <v>#REF!</v>
      </c>
      <c r="I23" s="102" t="e">
        <f t="shared" si="3"/>
        <v>#REF!</v>
      </c>
      <c r="J23" s="116" t="e">
        <f>#REF!+'Phase 2'!J22</f>
        <v>#REF!</v>
      </c>
      <c r="K23" s="119" t="e">
        <f t="shared" si="4"/>
        <v>#REF!</v>
      </c>
      <c r="L23" s="108" t="e">
        <f>#REF!+'Phase 2'!L22</f>
        <v>#REF!</v>
      </c>
      <c r="M23" s="26" t="e">
        <f t="shared" si="5"/>
        <v>#REF!</v>
      </c>
      <c r="N23" s="125" t="e">
        <f>#REF!+'Phase 2'!N22</f>
        <v>#REF!</v>
      </c>
    </row>
    <row r="24" spans="1:14" ht="30" customHeight="1" x14ac:dyDescent="0.2">
      <c r="A24" s="16">
        <f t="shared" si="0"/>
        <v>18</v>
      </c>
      <c r="B24" s="39" t="s">
        <v>35</v>
      </c>
      <c r="C24" s="78">
        <v>23</v>
      </c>
      <c r="D24" s="41" t="s">
        <v>34</v>
      </c>
      <c r="E24" s="26" t="e">
        <f t="shared" si="6"/>
        <v>#REF!</v>
      </c>
      <c r="F24" s="105" t="e">
        <f>#REF!+'Phase 2'!F23</f>
        <v>#REF!</v>
      </c>
      <c r="G24" s="111" t="e">
        <f t="shared" si="7"/>
        <v>#REF!</v>
      </c>
      <c r="H24" s="108" t="e">
        <f>#REF!+'Phase 2'!H23</f>
        <v>#REF!</v>
      </c>
      <c r="I24" s="102" t="e">
        <f t="shared" si="3"/>
        <v>#REF!</v>
      </c>
      <c r="J24" s="116" t="e">
        <f>#REF!+'Phase 2'!J23</f>
        <v>#REF!</v>
      </c>
      <c r="K24" s="119" t="e">
        <f t="shared" si="4"/>
        <v>#REF!</v>
      </c>
      <c r="L24" s="108" t="e">
        <f>#REF!+'Phase 2'!L23</f>
        <v>#REF!</v>
      </c>
      <c r="M24" s="26" t="e">
        <f t="shared" si="5"/>
        <v>#REF!</v>
      </c>
      <c r="N24" s="125" t="e">
        <f>#REF!+'Phase 2'!N23</f>
        <v>#REF!</v>
      </c>
    </row>
    <row r="25" spans="1:14" ht="30" customHeight="1" x14ac:dyDescent="0.2">
      <c r="A25" s="16">
        <f t="shared" si="0"/>
        <v>19</v>
      </c>
      <c r="B25" s="39" t="s">
        <v>36</v>
      </c>
      <c r="C25" s="78">
        <v>23</v>
      </c>
      <c r="D25" s="41" t="s">
        <v>34</v>
      </c>
      <c r="E25" s="26" t="e">
        <f t="shared" si="6"/>
        <v>#REF!</v>
      </c>
      <c r="F25" s="105" t="e">
        <f>#REF!+'Phase 2'!F24</f>
        <v>#REF!</v>
      </c>
      <c r="G25" s="111" t="e">
        <f t="shared" si="7"/>
        <v>#REF!</v>
      </c>
      <c r="H25" s="108" t="e">
        <f>#REF!+'Phase 2'!H24</f>
        <v>#REF!</v>
      </c>
      <c r="I25" s="102" t="e">
        <f t="shared" si="3"/>
        <v>#REF!</v>
      </c>
      <c r="J25" s="116" t="e">
        <f>#REF!+'Phase 2'!J24</f>
        <v>#REF!</v>
      </c>
      <c r="K25" s="119" t="e">
        <f t="shared" si="4"/>
        <v>#REF!</v>
      </c>
      <c r="L25" s="108" t="e">
        <f>#REF!+'Phase 2'!L24</f>
        <v>#REF!</v>
      </c>
      <c r="M25" s="26" t="e">
        <f t="shared" si="5"/>
        <v>#REF!</v>
      </c>
      <c r="N25" s="125" t="e">
        <f>#REF!+'Phase 2'!N24</f>
        <v>#REF!</v>
      </c>
    </row>
    <row r="26" spans="1:14" ht="30" customHeight="1" x14ac:dyDescent="0.2">
      <c r="A26" s="16">
        <f t="shared" si="0"/>
        <v>20</v>
      </c>
      <c r="B26" s="43" t="s">
        <v>37</v>
      </c>
      <c r="C26" s="78">
        <v>829</v>
      </c>
      <c r="D26" s="41" t="s">
        <v>23</v>
      </c>
      <c r="E26" s="26" t="e">
        <f t="shared" si="6"/>
        <v>#REF!</v>
      </c>
      <c r="F26" s="105" t="e">
        <f>#REF!+'Phase 2'!F25</f>
        <v>#REF!</v>
      </c>
      <c r="G26" s="111" t="e">
        <f t="shared" si="7"/>
        <v>#REF!</v>
      </c>
      <c r="H26" s="108" t="e">
        <f>#REF!+'Phase 2'!H25</f>
        <v>#REF!</v>
      </c>
      <c r="I26" s="102" t="e">
        <f t="shared" si="3"/>
        <v>#REF!</v>
      </c>
      <c r="J26" s="116" t="e">
        <f>#REF!+'Phase 2'!J25</f>
        <v>#REF!</v>
      </c>
      <c r="K26" s="119" t="e">
        <f t="shared" si="4"/>
        <v>#REF!</v>
      </c>
      <c r="L26" s="108" t="e">
        <f>#REF!+'Phase 2'!L25</f>
        <v>#REF!</v>
      </c>
      <c r="M26" s="26" t="e">
        <f t="shared" si="5"/>
        <v>#REF!</v>
      </c>
      <c r="N26" s="125" t="e">
        <f>#REF!+'Phase 2'!N25</f>
        <v>#REF!</v>
      </c>
    </row>
    <row r="27" spans="1:14" ht="30" customHeight="1" x14ac:dyDescent="0.2">
      <c r="A27" s="16">
        <f t="shared" si="0"/>
        <v>21</v>
      </c>
      <c r="B27" s="39" t="s">
        <v>38</v>
      </c>
      <c r="C27" s="78">
        <v>216</v>
      </c>
      <c r="D27" s="41" t="s">
        <v>39</v>
      </c>
      <c r="E27" s="26" t="e">
        <f t="shared" si="6"/>
        <v>#REF!</v>
      </c>
      <c r="F27" s="105" t="e">
        <f>#REF!+'Phase 2'!F26</f>
        <v>#REF!</v>
      </c>
      <c r="G27" s="111" t="e">
        <f t="shared" si="7"/>
        <v>#REF!</v>
      </c>
      <c r="H27" s="108" t="e">
        <f>#REF!+'Phase 2'!H26</f>
        <v>#REF!</v>
      </c>
      <c r="I27" s="102" t="e">
        <f t="shared" si="3"/>
        <v>#REF!</v>
      </c>
      <c r="J27" s="116" t="e">
        <f>#REF!+'Phase 2'!J26</f>
        <v>#REF!</v>
      </c>
      <c r="K27" s="119" t="e">
        <f t="shared" si="4"/>
        <v>#REF!</v>
      </c>
      <c r="L27" s="108" t="e">
        <f>#REF!+'Phase 2'!L26</f>
        <v>#REF!</v>
      </c>
      <c r="M27" s="26" t="e">
        <f t="shared" si="5"/>
        <v>#REF!</v>
      </c>
      <c r="N27" s="125" t="e">
        <f>#REF!+'Phase 2'!N26</f>
        <v>#REF!</v>
      </c>
    </row>
    <row r="28" spans="1:14" ht="30" customHeight="1" x14ac:dyDescent="0.2">
      <c r="A28" s="16">
        <f t="shared" si="0"/>
        <v>22</v>
      </c>
      <c r="B28" s="43" t="s">
        <v>40</v>
      </c>
      <c r="C28" s="78">
        <v>3</v>
      </c>
      <c r="D28" s="41" t="s">
        <v>28</v>
      </c>
      <c r="E28" s="26" t="e">
        <f t="shared" si="6"/>
        <v>#REF!</v>
      </c>
      <c r="F28" s="105" t="e">
        <f>#REF!+'Phase 2'!F27</f>
        <v>#REF!</v>
      </c>
      <c r="G28" s="111" t="e">
        <f t="shared" si="7"/>
        <v>#REF!</v>
      </c>
      <c r="H28" s="108" t="e">
        <f>#REF!+'Phase 2'!H27</f>
        <v>#REF!</v>
      </c>
      <c r="I28" s="102" t="e">
        <f t="shared" si="3"/>
        <v>#REF!</v>
      </c>
      <c r="J28" s="116" t="e">
        <f>#REF!+'Phase 2'!J27</f>
        <v>#REF!</v>
      </c>
      <c r="K28" s="119" t="e">
        <f t="shared" si="4"/>
        <v>#REF!</v>
      </c>
      <c r="L28" s="108" t="e">
        <f>#REF!+'Phase 2'!L27</f>
        <v>#REF!</v>
      </c>
      <c r="M28" s="26" t="e">
        <f t="shared" si="5"/>
        <v>#REF!</v>
      </c>
      <c r="N28" s="125" t="e">
        <f>#REF!+'Phase 2'!N27</f>
        <v>#REF!</v>
      </c>
    </row>
    <row r="29" spans="1:14" ht="30" customHeight="1" x14ac:dyDescent="0.2">
      <c r="A29" s="16">
        <f t="shared" si="0"/>
        <v>23</v>
      </c>
      <c r="B29" s="39" t="s">
        <v>41</v>
      </c>
      <c r="C29" s="76">
        <v>11</v>
      </c>
      <c r="D29" s="41" t="s">
        <v>28</v>
      </c>
      <c r="E29" s="26" t="e">
        <f t="shared" si="6"/>
        <v>#REF!</v>
      </c>
      <c r="F29" s="105" t="e">
        <f>#REF!+'Phase 2'!F28</f>
        <v>#REF!</v>
      </c>
      <c r="G29" s="111" t="e">
        <f t="shared" si="7"/>
        <v>#REF!</v>
      </c>
      <c r="H29" s="108" t="e">
        <f>#REF!+'Phase 2'!H28</f>
        <v>#REF!</v>
      </c>
      <c r="I29" s="102" t="e">
        <f t="shared" si="3"/>
        <v>#REF!</v>
      </c>
      <c r="J29" s="116" t="e">
        <f>#REF!+'Phase 2'!J28</f>
        <v>#REF!</v>
      </c>
      <c r="K29" s="119" t="e">
        <f t="shared" si="4"/>
        <v>#REF!</v>
      </c>
      <c r="L29" s="108" t="e">
        <f>#REF!+'Phase 2'!L28</f>
        <v>#REF!</v>
      </c>
      <c r="M29" s="26" t="e">
        <f t="shared" si="5"/>
        <v>#REF!</v>
      </c>
      <c r="N29" s="125" t="e">
        <f>#REF!+'Phase 2'!N28</f>
        <v>#REF!</v>
      </c>
    </row>
    <row r="30" spans="1:14" ht="30" customHeight="1" x14ac:dyDescent="0.2">
      <c r="A30" s="16">
        <f t="shared" si="0"/>
        <v>24</v>
      </c>
      <c r="B30" s="39" t="s">
        <v>42</v>
      </c>
      <c r="C30" s="76">
        <v>30</v>
      </c>
      <c r="D30" s="41" t="s">
        <v>28</v>
      </c>
      <c r="E30" s="26" t="e">
        <f t="shared" si="6"/>
        <v>#REF!</v>
      </c>
      <c r="F30" s="105" t="e">
        <f>#REF!+'Phase 2'!F29</f>
        <v>#REF!</v>
      </c>
      <c r="G30" s="111" t="e">
        <f t="shared" si="7"/>
        <v>#REF!</v>
      </c>
      <c r="H30" s="108" t="e">
        <f>#REF!+'Phase 2'!H29</f>
        <v>#REF!</v>
      </c>
      <c r="I30" s="102" t="e">
        <f t="shared" si="3"/>
        <v>#REF!</v>
      </c>
      <c r="J30" s="116" t="e">
        <f>#REF!+'Phase 2'!J29</f>
        <v>#REF!</v>
      </c>
      <c r="K30" s="119" t="e">
        <f t="shared" si="4"/>
        <v>#REF!</v>
      </c>
      <c r="L30" s="108" t="e">
        <f>#REF!+'Phase 2'!L29</f>
        <v>#REF!</v>
      </c>
      <c r="M30" s="26" t="e">
        <f t="shared" si="5"/>
        <v>#REF!</v>
      </c>
      <c r="N30" s="125" t="e">
        <f>#REF!+'Phase 2'!N29</f>
        <v>#REF!</v>
      </c>
    </row>
    <row r="31" spans="1:14" ht="30" customHeight="1" x14ac:dyDescent="0.2">
      <c r="A31" s="16">
        <f t="shared" si="0"/>
        <v>25</v>
      </c>
      <c r="B31" s="39" t="s">
        <v>43</v>
      </c>
      <c r="C31" s="76">
        <v>28</v>
      </c>
      <c r="D31" s="41" t="s">
        <v>28</v>
      </c>
      <c r="E31" s="26" t="e">
        <f t="shared" si="6"/>
        <v>#REF!</v>
      </c>
      <c r="F31" s="105" t="e">
        <f>#REF!+'Phase 2'!F30</f>
        <v>#REF!</v>
      </c>
      <c r="G31" s="111" t="e">
        <f t="shared" si="7"/>
        <v>#REF!</v>
      </c>
      <c r="H31" s="108" t="e">
        <f>#REF!+'Phase 2'!H30</f>
        <v>#REF!</v>
      </c>
      <c r="I31" s="102" t="e">
        <f t="shared" si="3"/>
        <v>#REF!</v>
      </c>
      <c r="J31" s="116" t="e">
        <f>#REF!+'Phase 2'!J30</f>
        <v>#REF!</v>
      </c>
      <c r="K31" s="119" t="e">
        <f t="shared" si="4"/>
        <v>#REF!</v>
      </c>
      <c r="L31" s="108" t="e">
        <f>#REF!+'Phase 2'!L30</f>
        <v>#REF!</v>
      </c>
      <c r="M31" s="26" t="e">
        <f t="shared" si="5"/>
        <v>#REF!</v>
      </c>
      <c r="N31" s="125" t="e">
        <f>#REF!+'Phase 2'!N30</f>
        <v>#REF!</v>
      </c>
    </row>
    <row r="32" spans="1:14" ht="30" customHeight="1" x14ac:dyDescent="0.2">
      <c r="A32" s="16">
        <f t="shared" si="0"/>
        <v>26</v>
      </c>
      <c r="B32" s="39" t="s">
        <v>44</v>
      </c>
      <c r="C32" s="76">
        <v>48</v>
      </c>
      <c r="D32" s="41" t="s">
        <v>28</v>
      </c>
      <c r="E32" s="26" t="e">
        <f t="shared" si="6"/>
        <v>#REF!</v>
      </c>
      <c r="F32" s="105" t="e">
        <f>#REF!+'Phase 2'!F31</f>
        <v>#REF!</v>
      </c>
      <c r="G32" s="111" t="e">
        <f t="shared" si="7"/>
        <v>#REF!</v>
      </c>
      <c r="H32" s="108" t="e">
        <f>#REF!+'Phase 2'!H31</f>
        <v>#REF!</v>
      </c>
      <c r="I32" s="102" t="e">
        <f t="shared" si="3"/>
        <v>#REF!</v>
      </c>
      <c r="J32" s="116" t="e">
        <f>#REF!+'Phase 2'!J31</f>
        <v>#REF!</v>
      </c>
      <c r="K32" s="119" t="e">
        <f t="shared" si="4"/>
        <v>#REF!</v>
      </c>
      <c r="L32" s="108" t="e">
        <f>#REF!+'Phase 2'!L31</f>
        <v>#REF!</v>
      </c>
      <c r="M32" s="26" t="e">
        <f t="shared" si="5"/>
        <v>#REF!</v>
      </c>
      <c r="N32" s="125" t="e">
        <f>#REF!+'Phase 2'!N31</f>
        <v>#REF!</v>
      </c>
    </row>
    <row r="33" spans="1:14" ht="30" customHeight="1" x14ac:dyDescent="0.2">
      <c r="A33" s="16">
        <f t="shared" si="0"/>
        <v>27</v>
      </c>
      <c r="B33" s="39" t="s">
        <v>45</v>
      </c>
      <c r="C33" s="76">
        <v>42</v>
      </c>
      <c r="D33" s="41" t="s">
        <v>28</v>
      </c>
      <c r="E33" s="26" t="e">
        <f t="shared" si="6"/>
        <v>#REF!</v>
      </c>
      <c r="F33" s="105" t="e">
        <f>#REF!+'Phase 2'!F32</f>
        <v>#REF!</v>
      </c>
      <c r="G33" s="111" t="e">
        <f t="shared" si="7"/>
        <v>#REF!</v>
      </c>
      <c r="H33" s="108" t="e">
        <f>#REF!+'Phase 2'!H32</f>
        <v>#REF!</v>
      </c>
      <c r="I33" s="102" t="e">
        <f t="shared" si="3"/>
        <v>#REF!</v>
      </c>
      <c r="J33" s="116" t="e">
        <f>#REF!+'Phase 2'!J32</f>
        <v>#REF!</v>
      </c>
      <c r="K33" s="119" t="e">
        <f t="shared" si="4"/>
        <v>#REF!</v>
      </c>
      <c r="L33" s="108" t="e">
        <f>#REF!+'Phase 2'!L32</f>
        <v>#REF!</v>
      </c>
      <c r="M33" s="26" t="e">
        <f t="shared" si="5"/>
        <v>#REF!</v>
      </c>
      <c r="N33" s="125" t="e">
        <f>#REF!+'Phase 2'!N32</f>
        <v>#REF!</v>
      </c>
    </row>
    <row r="34" spans="1:14" ht="30" customHeight="1" x14ac:dyDescent="0.2">
      <c r="A34" s="16">
        <f t="shared" si="0"/>
        <v>28</v>
      </c>
      <c r="B34" s="39" t="s">
        <v>46</v>
      </c>
      <c r="C34" s="76">
        <v>22</v>
      </c>
      <c r="D34" s="41" t="s">
        <v>28</v>
      </c>
      <c r="E34" s="26" t="e">
        <f t="shared" si="6"/>
        <v>#REF!</v>
      </c>
      <c r="F34" s="105" t="e">
        <f>#REF!+'Phase 2'!F33</f>
        <v>#REF!</v>
      </c>
      <c r="G34" s="111" t="e">
        <f t="shared" si="7"/>
        <v>#REF!</v>
      </c>
      <c r="H34" s="108" t="e">
        <f>#REF!+'Phase 2'!H33</f>
        <v>#REF!</v>
      </c>
      <c r="I34" s="102" t="e">
        <f t="shared" si="3"/>
        <v>#REF!</v>
      </c>
      <c r="J34" s="116" t="e">
        <f>#REF!+'Phase 2'!J33</f>
        <v>#REF!</v>
      </c>
      <c r="K34" s="119" t="e">
        <f t="shared" si="4"/>
        <v>#REF!</v>
      </c>
      <c r="L34" s="108" t="e">
        <f>#REF!+'Phase 2'!L33</f>
        <v>#REF!</v>
      </c>
      <c r="M34" s="26" t="e">
        <f t="shared" si="5"/>
        <v>#REF!</v>
      </c>
      <c r="N34" s="125" t="e">
        <f>#REF!+'Phase 2'!N33</f>
        <v>#REF!</v>
      </c>
    </row>
    <row r="35" spans="1:14" ht="30" customHeight="1" x14ac:dyDescent="0.2">
      <c r="A35" s="16">
        <f t="shared" si="0"/>
        <v>29</v>
      </c>
      <c r="B35" s="39" t="s">
        <v>47</v>
      </c>
      <c r="C35" s="76">
        <v>31</v>
      </c>
      <c r="D35" s="41" t="s">
        <v>28</v>
      </c>
      <c r="E35" s="26" t="e">
        <f t="shared" si="6"/>
        <v>#REF!</v>
      </c>
      <c r="F35" s="105" t="e">
        <f>#REF!+'Phase 2'!F34</f>
        <v>#REF!</v>
      </c>
      <c r="G35" s="111" t="e">
        <f t="shared" si="7"/>
        <v>#REF!</v>
      </c>
      <c r="H35" s="108" t="e">
        <f>#REF!+'Phase 2'!H34</f>
        <v>#REF!</v>
      </c>
      <c r="I35" s="102" t="e">
        <f t="shared" si="3"/>
        <v>#REF!</v>
      </c>
      <c r="J35" s="116" t="e">
        <f>#REF!+'Phase 2'!J34</f>
        <v>#REF!</v>
      </c>
      <c r="K35" s="119" t="e">
        <f t="shared" si="4"/>
        <v>#REF!</v>
      </c>
      <c r="L35" s="108" t="e">
        <f>#REF!+'Phase 2'!L34</f>
        <v>#REF!</v>
      </c>
      <c r="M35" s="26" t="e">
        <f t="shared" si="5"/>
        <v>#REF!</v>
      </c>
      <c r="N35" s="125" t="e">
        <f>#REF!+'Phase 2'!N34</f>
        <v>#REF!</v>
      </c>
    </row>
    <row r="36" spans="1:14" ht="30" customHeight="1" x14ac:dyDescent="0.2">
      <c r="A36" s="16">
        <f t="shared" si="0"/>
        <v>30</v>
      </c>
      <c r="B36" s="39" t="s">
        <v>48</v>
      </c>
      <c r="C36" s="76">
        <v>51</v>
      </c>
      <c r="D36" s="41" t="s">
        <v>28</v>
      </c>
      <c r="E36" s="26" t="e">
        <f t="shared" si="6"/>
        <v>#REF!</v>
      </c>
      <c r="F36" s="105" t="e">
        <f>#REF!+'Phase 2'!F35</f>
        <v>#REF!</v>
      </c>
      <c r="G36" s="111" t="e">
        <f t="shared" si="7"/>
        <v>#REF!</v>
      </c>
      <c r="H36" s="108" t="e">
        <f>#REF!+'Phase 2'!H35</f>
        <v>#REF!</v>
      </c>
      <c r="I36" s="102" t="e">
        <f t="shared" si="3"/>
        <v>#REF!</v>
      </c>
      <c r="J36" s="116" t="e">
        <f>#REF!+'Phase 2'!J35</f>
        <v>#REF!</v>
      </c>
      <c r="K36" s="119" t="e">
        <f t="shared" si="4"/>
        <v>#REF!</v>
      </c>
      <c r="L36" s="108" t="e">
        <f>#REF!+'Phase 2'!L35</f>
        <v>#REF!</v>
      </c>
      <c r="M36" s="26" t="e">
        <f t="shared" si="5"/>
        <v>#REF!</v>
      </c>
      <c r="N36" s="125" t="e">
        <f>#REF!+'Phase 2'!N35</f>
        <v>#REF!</v>
      </c>
    </row>
    <row r="37" spans="1:14" ht="30" customHeight="1" x14ac:dyDescent="0.2">
      <c r="A37" s="16">
        <f t="shared" si="0"/>
        <v>31</v>
      </c>
      <c r="B37" s="39" t="s">
        <v>49</v>
      </c>
      <c r="C37" s="76">
        <v>42</v>
      </c>
      <c r="D37" s="41" t="s">
        <v>28</v>
      </c>
      <c r="E37" s="26" t="e">
        <f t="shared" si="6"/>
        <v>#REF!</v>
      </c>
      <c r="F37" s="105" t="e">
        <f>#REF!+'Phase 2'!F36</f>
        <v>#REF!</v>
      </c>
      <c r="G37" s="111" t="e">
        <f t="shared" si="7"/>
        <v>#REF!</v>
      </c>
      <c r="H37" s="108" t="e">
        <f>#REF!+'Phase 2'!H36</f>
        <v>#REF!</v>
      </c>
      <c r="I37" s="102" t="e">
        <f t="shared" si="3"/>
        <v>#REF!</v>
      </c>
      <c r="J37" s="116" t="e">
        <f>#REF!+'Phase 2'!J36</f>
        <v>#REF!</v>
      </c>
      <c r="K37" s="119" t="e">
        <f t="shared" si="4"/>
        <v>#REF!</v>
      </c>
      <c r="L37" s="108" t="e">
        <f>#REF!+'Phase 2'!L36</f>
        <v>#REF!</v>
      </c>
      <c r="M37" s="26" t="e">
        <f t="shared" si="5"/>
        <v>#REF!</v>
      </c>
      <c r="N37" s="125" t="e">
        <f>#REF!+'Phase 2'!N36</f>
        <v>#REF!</v>
      </c>
    </row>
    <row r="38" spans="1:14" ht="30" customHeight="1" x14ac:dyDescent="0.2">
      <c r="A38" s="16">
        <f t="shared" si="0"/>
        <v>32</v>
      </c>
      <c r="B38" s="39" t="s">
        <v>50</v>
      </c>
      <c r="C38" s="76">
        <v>17</v>
      </c>
      <c r="D38" s="41" t="s">
        <v>28</v>
      </c>
      <c r="E38" s="26" t="e">
        <f t="shared" si="6"/>
        <v>#REF!</v>
      </c>
      <c r="F38" s="105" t="e">
        <f>#REF!+'Phase 2'!F37</f>
        <v>#REF!</v>
      </c>
      <c r="G38" s="111" t="e">
        <f t="shared" si="7"/>
        <v>#REF!</v>
      </c>
      <c r="H38" s="108" t="e">
        <f>#REF!+'Phase 2'!H37</f>
        <v>#REF!</v>
      </c>
      <c r="I38" s="102" t="e">
        <f t="shared" si="3"/>
        <v>#REF!</v>
      </c>
      <c r="J38" s="116" t="e">
        <f>#REF!+'Phase 2'!J37</f>
        <v>#REF!</v>
      </c>
      <c r="K38" s="119" t="e">
        <f t="shared" si="4"/>
        <v>#REF!</v>
      </c>
      <c r="L38" s="108" t="e">
        <f>#REF!+'Phase 2'!L37</f>
        <v>#REF!</v>
      </c>
      <c r="M38" s="26" t="e">
        <f t="shared" si="5"/>
        <v>#REF!</v>
      </c>
      <c r="N38" s="125" t="e">
        <f>#REF!+'Phase 2'!N37</f>
        <v>#REF!</v>
      </c>
    </row>
    <row r="39" spans="1:14" ht="30" customHeight="1" x14ac:dyDescent="0.2">
      <c r="A39" s="16">
        <f t="shared" si="0"/>
        <v>33</v>
      </c>
      <c r="B39" s="39" t="s">
        <v>51</v>
      </c>
      <c r="C39" s="76">
        <v>43</v>
      </c>
      <c r="D39" s="41" t="s">
        <v>28</v>
      </c>
      <c r="E39" s="26" t="e">
        <f t="shared" si="6"/>
        <v>#REF!</v>
      </c>
      <c r="F39" s="105" t="e">
        <f>#REF!+'Phase 2'!F38</f>
        <v>#REF!</v>
      </c>
      <c r="G39" s="111" t="e">
        <f t="shared" si="7"/>
        <v>#REF!</v>
      </c>
      <c r="H39" s="108" t="e">
        <f>#REF!+'Phase 2'!H38</f>
        <v>#REF!</v>
      </c>
      <c r="I39" s="102" t="e">
        <f t="shared" si="3"/>
        <v>#REF!</v>
      </c>
      <c r="J39" s="116" t="e">
        <f>#REF!+'Phase 2'!J38</f>
        <v>#REF!</v>
      </c>
      <c r="K39" s="119" t="e">
        <f t="shared" si="4"/>
        <v>#REF!</v>
      </c>
      <c r="L39" s="108" t="e">
        <f>#REF!+'Phase 2'!L38</f>
        <v>#REF!</v>
      </c>
      <c r="M39" s="26" t="e">
        <f t="shared" si="5"/>
        <v>#REF!</v>
      </c>
      <c r="N39" s="125" t="e">
        <f>#REF!+'Phase 2'!N38</f>
        <v>#REF!</v>
      </c>
    </row>
    <row r="40" spans="1:14" ht="30" customHeight="1" x14ac:dyDescent="0.2">
      <c r="A40" s="16">
        <f t="shared" si="0"/>
        <v>34</v>
      </c>
      <c r="B40" s="39" t="s">
        <v>52</v>
      </c>
      <c r="C40" s="76">
        <v>49</v>
      </c>
      <c r="D40" s="41" t="s">
        <v>28</v>
      </c>
      <c r="E40" s="26" t="e">
        <f t="shared" si="6"/>
        <v>#REF!</v>
      </c>
      <c r="F40" s="105" t="e">
        <f>#REF!+'Phase 2'!F39</f>
        <v>#REF!</v>
      </c>
      <c r="G40" s="111" t="e">
        <f t="shared" si="7"/>
        <v>#REF!</v>
      </c>
      <c r="H40" s="108" t="e">
        <f>#REF!+'Phase 2'!H39</f>
        <v>#REF!</v>
      </c>
      <c r="I40" s="102" t="e">
        <f t="shared" si="3"/>
        <v>#REF!</v>
      </c>
      <c r="J40" s="116" t="e">
        <f>#REF!+'Phase 2'!J39</f>
        <v>#REF!</v>
      </c>
      <c r="K40" s="119" t="e">
        <f t="shared" si="4"/>
        <v>#REF!</v>
      </c>
      <c r="L40" s="108" t="e">
        <f>#REF!+'Phase 2'!L39</f>
        <v>#REF!</v>
      </c>
      <c r="M40" s="26" t="e">
        <f t="shared" si="5"/>
        <v>#REF!</v>
      </c>
      <c r="N40" s="125" t="e">
        <f>#REF!+'Phase 2'!N39</f>
        <v>#REF!</v>
      </c>
    </row>
    <row r="41" spans="1:14" ht="30" customHeight="1" x14ac:dyDescent="0.2">
      <c r="A41" s="16">
        <f t="shared" si="0"/>
        <v>35</v>
      </c>
      <c r="B41" s="39" t="s">
        <v>53</v>
      </c>
      <c r="C41" s="76">
        <v>36</v>
      </c>
      <c r="D41" s="41" t="s">
        <v>28</v>
      </c>
      <c r="E41" s="26" t="e">
        <f t="shared" si="6"/>
        <v>#REF!</v>
      </c>
      <c r="F41" s="105" t="e">
        <f>#REF!+'Phase 2'!F40</f>
        <v>#REF!</v>
      </c>
      <c r="G41" s="111" t="e">
        <f t="shared" si="7"/>
        <v>#REF!</v>
      </c>
      <c r="H41" s="108" t="e">
        <f>#REF!+'Phase 2'!H40</f>
        <v>#REF!</v>
      </c>
      <c r="I41" s="102" t="e">
        <f t="shared" si="3"/>
        <v>#REF!</v>
      </c>
      <c r="J41" s="116" t="e">
        <f>#REF!+'Phase 2'!J40</f>
        <v>#REF!</v>
      </c>
      <c r="K41" s="119" t="e">
        <f t="shared" si="4"/>
        <v>#REF!</v>
      </c>
      <c r="L41" s="108" t="e">
        <f>#REF!+'Phase 2'!L40</f>
        <v>#REF!</v>
      </c>
      <c r="M41" s="26" t="e">
        <f t="shared" si="5"/>
        <v>#REF!</v>
      </c>
      <c r="N41" s="125" t="e">
        <f>#REF!+'Phase 2'!N40</f>
        <v>#REF!</v>
      </c>
    </row>
    <row r="42" spans="1:14" ht="30" customHeight="1" x14ac:dyDescent="0.2">
      <c r="A42" s="16">
        <f t="shared" si="0"/>
        <v>36</v>
      </c>
      <c r="B42" s="39" t="s">
        <v>54</v>
      </c>
      <c r="C42" s="76">
        <v>8</v>
      </c>
      <c r="D42" s="41" t="s">
        <v>28</v>
      </c>
      <c r="E42" s="26" t="e">
        <f t="shared" si="6"/>
        <v>#REF!</v>
      </c>
      <c r="F42" s="105" t="e">
        <f>#REF!+'Phase 2'!F41</f>
        <v>#REF!</v>
      </c>
      <c r="G42" s="111" t="e">
        <f t="shared" si="7"/>
        <v>#REF!</v>
      </c>
      <c r="H42" s="108" t="e">
        <f>#REF!+'Phase 2'!H41</f>
        <v>#REF!</v>
      </c>
      <c r="I42" s="102" t="e">
        <f t="shared" si="3"/>
        <v>#REF!</v>
      </c>
      <c r="J42" s="116" t="e">
        <f>#REF!+'Phase 2'!J41</f>
        <v>#REF!</v>
      </c>
      <c r="K42" s="119" t="e">
        <f t="shared" si="4"/>
        <v>#REF!</v>
      </c>
      <c r="L42" s="108" t="e">
        <f>#REF!+'Phase 2'!L41</f>
        <v>#REF!</v>
      </c>
      <c r="M42" s="26" t="e">
        <f t="shared" si="5"/>
        <v>#REF!</v>
      </c>
      <c r="N42" s="125" t="e">
        <f>#REF!+'Phase 2'!N41</f>
        <v>#REF!</v>
      </c>
    </row>
    <row r="43" spans="1:14" ht="30" customHeight="1" x14ac:dyDescent="0.2">
      <c r="A43" s="16">
        <f t="shared" si="0"/>
        <v>37</v>
      </c>
      <c r="B43" s="39" t="s">
        <v>55</v>
      </c>
      <c r="C43" s="76">
        <v>17</v>
      </c>
      <c r="D43" s="41" t="s">
        <v>28</v>
      </c>
      <c r="E43" s="26" t="e">
        <f t="shared" si="6"/>
        <v>#REF!</v>
      </c>
      <c r="F43" s="105" t="e">
        <f>#REF!+'Phase 2'!F42</f>
        <v>#REF!</v>
      </c>
      <c r="G43" s="111" t="e">
        <f t="shared" si="7"/>
        <v>#REF!</v>
      </c>
      <c r="H43" s="108" t="e">
        <f>#REF!+'Phase 2'!H42</f>
        <v>#REF!</v>
      </c>
      <c r="I43" s="102" t="e">
        <f t="shared" si="3"/>
        <v>#REF!</v>
      </c>
      <c r="J43" s="116" t="e">
        <f>#REF!+'Phase 2'!J42</f>
        <v>#REF!</v>
      </c>
      <c r="K43" s="119" t="e">
        <f t="shared" si="4"/>
        <v>#REF!</v>
      </c>
      <c r="L43" s="108" t="e">
        <f>#REF!+'Phase 2'!L42</f>
        <v>#REF!</v>
      </c>
      <c r="M43" s="26" t="e">
        <f t="shared" si="5"/>
        <v>#REF!</v>
      </c>
      <c r="N43" s="125" t="e">
        <f>#REF!+'Phase 2'!N42</f>
        <v>#REF!</v>
      </c>
    </row>
    <row r="44" spans="1:14" ht="30" customHeight="1" x14ac:dyDescent="0.2">
      <c r="A44" s="16">
        <f t="shared" si="0"/>
        <v>38</v>
      </c>
      <c r="B44" s="39" t="s">
        <v>56</v>
      </c>
      <c r="C44" s="76">
        <v>21</v>
      </c>
      <c r="D44" s="41" t="s">
        <v>28</v>
      </c>
      <c r="E44" s="26" t="e">
        <f t="shared" si="6"/>
        <v>#REF!</v>
      </c>
      <c r="F44" s="105" t="e">
        <f>#REF!+'Phase 2'!F43</f>
        <v>#REF!</v>
      </c>
      <c r="G44" s="111" t="e">
        <f t="shared" si="7"/>
        <v>#REF!</v>
      </c>
      <c r="H44" s="108" t="e">
        <f>#REF!+'Phase 2'!H43</f>
        <v>#REF!</v>
      </c>
      <c r="I44" s="102" t="e">
        <f t="shared" si="3"/>
        <v>#REF!</v>
      </c>
      <c r="J44" s="116" t="e">
        <f>#REF!+'Phase 2'!J43</f>
        <v>#REF!</v>
      </c>
      <c r="K44" s="119" t="e">
        <f t="shared" si="4"/>
        <v>#REF!</v>
      </c>
      <c r="L44" s="108" t="e">
        <f>#REF!+'Phase 2'!L43</f>
        <v>#REF!</v>
      </c>
      <c r="M44" s="26" t="e">
        <f t="shared" si="5"/>
        <v>#REF!</v>
      </c>
      <c r="N44" s="125" t="e">
        <f>#REF!+'Phase 2'!N43</f>
        <v>#REF!</v>
      </c>
    </row>
    <row r="45" spans="1:14" ht="30" customHeight="1" x14ac:dyDescent="0.2">
      <c r="A45" s="16">
        <f t="shared" si="0"/>
        <v>39</v>
      </c>
      <c r="B45" s="39" t="s">
        <v>57</v>
      </c>
      <c r="C45" s="76">
        <v>16</v>
      </c>
      <c r="D45" s="41" t="s">
        <v>28</v>
      </c>
      <c r="E45" s="26" t="e">
        <f t="shared" si="6"/>
        <v>#REF!</v>
      </c>
      <c r="F45" s="105" t="e">
        <f>#REF!+'Phase 2'!F44</f>
        <v>#REF!</v>
      </c>
      <c r="G45" s="111" t="e">
        <f t="shared" si="7"/>
        <v>#REF!</v>
      </c>
      <c r="H45" s="108" t="e">
        <f>#REF!+'Phase 2'!H44</f>
        <v>#REF!</v>
      </c>
      <c r="I45" s="102" t="e">
        <f t="shared" si="3"/>
        <v>#REF!</v>
      </c>
      <c r="J45" s="116" t="e">
        <f>#REF!+'Phase 2'!J44</f>
        <v>#REF!</v>
      </c>
      <c r="K45" s="119" t="e">
        <f t="shared" si="4"/>
        <v>#REF!</v>
      </c>
      <c r="L45" s="108" t="e">
        <f>#REF!+'Phase 2'!L44</f>
        <v>#REF!</v>
      </c>
      <c r="M45" s="26" t="e">
        <f t="shared" si="5"/>
        <v>#REF!</v>
      </c>
      <c r="N45" s="125" t="e">
        <f>#REF!+'Phase 2'!N44</f>
        <v>#REF!</v>
      </c>
    </row>
    <row r="46" spans="1:14" ht="30" customHeight="1" x14ac:dyDescent="0.2">
      <c r="A46" s="16">
        <f t="shared" si="0"/>
        <v>40</v>
      </c>
      <c r="B46" s="39" t="s">
        <v>58</v>
      </c>
      <c r="C46" s="76">
        <v>7</v>
      </c>
      <c r="D46" s="41" t="s">
        <v>28</v>
      </c>
      <c r="E46" s="26" t="e">
        <f t="shared" si="6"/>
        <v>#REF!</v>
      </c>
      <c r="F46" s="105" t="e">
        <f>#REF!+'Phase 2'!F45</f>
        <v>#REF!</v>
      </c>
      <c r="G46" s="111" t="e">
        <f t="shared" si="7"/>
        <v>#REF!</v>
      </c>
      <c r="H46" s="108" t="e">
        <f>#REF!+'Phase 2'!H45</f>
        <v>#REF!</v>
      </c>
      <c r="I46" s="102" t="e">
        <f t="shared" si="3"/>
        <v>#REF!</v>
      </c>
      <c r="J46" s="116" t="e">
        <f>#REF!+'Phase 2'!J45</f>
        <v>#REF!</v>
      </c>
      <c r="K46" s="119" t="e">
        <f t="shared" si="4"/>
        <v>#REF!</v>
      </c>
      <c r="L46" s="108" t="e">
        <f>#REF!+'Phase 2'!L45</f>
        <v>#REF!</v>
      </c>
      <c r="M46" s="26" t="e">
        <f t="shared" si="5"/>
        <v>#REF!</v>
      </c>
      <c r="N46" s="125" t="e">
        <f>#REF!+'Phase 2'!N45</f>
        <v>#REF!</v>
      </c>
    </row>
    <row r="47" spans="1:14" ht="30" customHeight="1" x14ac:dyDescent="0.2">
      <c r="A47" s="16">
        <f t="shared" si="0"/>
        <v>41</v>
      </c>
      <c r="B47" s="39" t="s">
        <v>59</v>
      </c>
      <c r="C47" s="76">
        <v>738</v>
      </c>
      <c r="D47" s="41" t="s">
        <v>28</v>
      </c>
      <c r="E47" s="26" t="e">
        <f t="shared" si="6"/>
        <v>#REF!</v>
      </c>
      <c r="F47" s="105" t="e">
        <f>#REF!+'Phase 2'!F46</f>
        <v>#REF!</v>
      </c>
      <c r="G47" s="111" t="e">
        <f t="shared" si="7"/>
        <v>#REF!</v>
      </c>
      <c r="H47" s="108" t="e">
        <f>#REF!+'Phase 2'!H46</f>
        <v>#REF!</v>
      </c>
      <c r="I47" s="102" t="e">
        <f t="shared" si="3"/>
        <v>#REF!</v>
      </c>
      <c r="J47" s="116" t="e">
        <f>#REF!+'Phase 2'!J46</f>
        <v>#REF!</v>
      </c>
      <c r="K47" s="119" t="e">
        <f t="shared" si="4"/>
        <v>#REF!</v>
      </c>
      <c r="L47" s="108" t="e">
        <f>#REF!+'Phase 2'!L46</f>
        <v>#REF!</v>
      </c>
      <c r="M47" s="26" t="e">
        <f t="shared" si="5"/>
        <v>#REF!</v>
      </c>
      <c r="N47" s="125" t="e">
        <f>#REF!+'Phase 2'!N46</f>
        <v>#REF!</v>
      </c>
    </row>
    <row r="48" spans="1:14" ht="30" customHeight="1" x14ac:dyDescent="0.2">
      <c r="A48" s="16">
        <f t="shared" si="0"/>
        <v>42</v>
      </c>
      <c r="B48" s="39" t="s">
        <v>60</v>
      </c>
      <c r="C48" s="81">
        <f>121</f>
        <v>121</v>
      </c>
      <c r="D48" s="41" t="s">
        <v>39</v>
      </c>
      <c r="E48" s="26" t="e">
        <f t="shared" si="6"/>
        <v>#REF!</v>
      </c>
      <c r="F48" s="105" t="e">
        <f>#REF!+'Phase 2'!F47</f>
        <v>#REF!</v>
      </c>
      <c r="G48" s="111" t="e">
        <f t="shared" si="7"/>
        <v>#REF!</v>
      </c>
      <c r="H48" s="108" t="e">
        <f>#REF!+'Phase 2'!H47</f>
        <v>#REF!</v>
      </c>
      <c r="I48" s="102" t="e">
        <f t="shared" si="3"/>
        <v>#REF!</v>
      </c>
      <c r="J48" s="116" t="e">
        <f>#REF!+'Phase 2'!J47</f>
        <v>#REF!</v>
      </c>
      <c r="K48" s="119" t="e">
        <f t="shared" si="4"/>
        <v>#REF!</v>
      </c>
      <c r="L48" s="108" t="e">
        <f>#REF!+'Phase 2'!L47</f>
        <v>#REF!</v>
      </c>
      <c r="M48" s="26" t="e">
        <f t="shared" si="5"/>
        <v>#REF!</v>
      </c>
      <c r="N48" s="125" t="e">
        <f>#REF!+'Phase 2'!N47</f>
        <v>#REF!</v>
      </c>
    </row>
    <row r="49" spans="1:14" ht="30" customHeight="1" x14ac:dyDescent="0.2">
      <c r="A49" s="16">
        <f t="shared" si="0"/>
        <v>43</v>
      </c>
      <c r="B49" s="39" t="s">
        <v>61</v>
      </c>
      <c r="C49" s="82">
        <f>23676</f>
        <v>23676</v>
      </c>
      <c r="D49" s="41" t="s">
        <v>23</v>
      </c>
      <c r="E49" s="26" t="e">
        <f t="shared" si="6"/>
        <v>#REF!</v>
      </c>
      <c r="F49" s="105" t="e">
        <f>#REF!+'Phase 2'!F48</f>
        <v>#REF!</v>
      </c>
      <c r="G49" s="111" t="e">
        <f t="shared" si="7"/>
        <v>#REF!</v>
      </c>
      <c r="H49" s="108" t="e">
        <f>#REF!+'Phase 2'!H48</f>
        <v>#REF!</v>
      </c>
      <c r="I49" s="102" t="e">
        <f t="shared" si="3"/>
        <v>#REF!</v>
      </c>
      <c r="J49" s="116" t="e">
        <f>#REF!+'Phase 2'!J48</f>
        <v>#REF!</v>
      </c>
      <c r="K49" s="119" t="e">
        <f t="shared" si="4"/>
        <v>#REF!</v>
      </c>
      <c r="L49" s="108" t="e">
        <f>#REF!+'Phase 2'!L48</f>
        <v>#REF!</v>
      </c>
      <c r="M49" s="26" t="e">
        <f t="shared" si="5"/>
        <v>#REF!</v>
      </c>
      <c r="N49" s="125" t="e">
        <f>#REF!+'Phase 2'!N48</f>
        <v>#REF!</v>
      </c>
    </row>
    <row r="50" spans="1:14" ht="30" customHeight="1" x14ac:dyDescent="0.2">
      <c r="A50" s="16">
        <f t="shared" si="0"/>
        <v>44</v>
      </c>
      <c r="B50" s="43" t="s">
        <v>62</v>
      </c>
      <c r="C50" s="45">
        <v>1</v>
      </c>
      <c r="D50" s="128" t="s">
        <v>13</v>
      </c>
      <c r="E50" s="26" t="e">
        <f>#REF!+'Phase 2'!E49</f>
        <v>#REF!</v>
      </c>
      <c r="F50" s="103"/>
      <c r="G50" s="24" t="e">
        <f>#REF!+'Phase 2'!G49</f>
        <v>#REF!</v>
      </c>
      <c r="H50" s="104"/>
      <c r="I50" s="26" t="e">
        <f>J50/2</f>
        <v>#REF!</v>
      </c>
      <c r="J50" s="116" t="e">
        <f>#REF!+'Phase 2'!I49</f>
        <v>#REF!</v>
      </c>
      <c r="K50" s="127" t="e">
        <f>L50/2</f>
        <v>#REF!</v>
      </c>
      <c r="L50" s="27" t="e">
        <f>#REF!+'Phase 2'!K49</f>
        <v>#REF!</v>
      </c>
      <c r="M50" s="127" t="e">
        <f>N50/2</f>
        <v>#REF!</v>
      </c>
      <c r="N50" s="27" t="e">
        <f>#REF!+'Phase 2'!M49</f>
        <v>#REF!</v>
      </c>
    </row>
    <row r="51" spans="1:14" ht="30" customHeight="1" x14ac:dyDescent="0.2">
      <c r="A51" s="16">
        <f t="shared" si="0"/>
        <v>45</v>
      </c>
      <c r="B51" s="43" t="s">
        <v>63</v>
      </c>
      <c r="C51" s="44" t="s">
        <v>64</v>
      </c>
      <c r="D51" s="128" t="s">
        <v>25</v>
      </c>
      <c r="E51" s="26" t="e">
        <f>(#REF!+'Phase 2'!E50)/2</f>
        <v>#REF!</v>
      </c>
      <c r="F51" s="103"/>
      <c r="G51" s="24" t="e">
        <f>(#REF!+'Phase 2'!G50)/2</f>
        <v>#REF!</v>
      </c>
      <c r="H51" s="104"/>
      <c r="I51" s="26" t="e">
        <f>(#REF!+'Phase 2'!I50)/2</f>
        <v>#REF!</v>
      </c>
      <c r="J51" s="103"/>
      <c r="K51" s="129" t="e">
        <f>(#REF!+'Phase 2'!K50)/2</f>
        <v>#REF!</v>
      </c>
      <c r="L51" s="104"/>
      <c r="M51" s="26" t="e">
        <f>(#REF!+'Phase 2'!M50)/2</f>
        <v>#REF!</v>
      </c>
      <c r="N51" s="103"/>
    </row>
    <row r="52" spans="1:14" ht="30" customHeight="1" x14ac:dyDescent="0.2">
      <c r="A52" s="16">
        <f t="shared" si="0"/>
        <v>46</v>
      </c>
      <c r="B52" s="43" t="s">
        <v>65</v>
      </c>
      <c r="C52" s="44" t="s">
        <v>64</v>
      </c>
      <c r="D52" s="128" t="s">
        <v>25</v>
      </c>
      <c r="E52" s="26" t="e">
        <f>(#REF!+'Phase 2'!E51)/2</f>
        <v>#REF!</v>
      </c>
      <c r="F52" s="103"/>
      <c r="G52" s="24" t="e">
        <f>(#REF!+'Phase 2'!G51)/2</f>
        <v>#REF!</v>
      </c>
      <c r="H52" s="104"/>
      <c r="I52" s="26" t="e">
        <f>(#REF!+'Phase 2'!I51)/2</f>
        <v>#REF!</v>
      </c>
      <c r="J52" s="103"/>
      <c r="K52" s="129" t="e">
        <f>(#REF!+'Phase 2'!K51)/2</f>
        <v>#REF!</v>
      </c>
      <c r="L52" s="104"/>
      <c r="M52" s="26" t="e">
        <f>(#REF!+'Phase 2'!M51)/2</f>
        <v>#REF!</v>
      </c>
      <c r="N52" s="103"/>
    </row>
    <row r="53" spans="1:14" ht="30" customHeight="1" x14ac:dyDescent="0.2">
      <c r="A53" s="16">
        <f t="shared" si="0"/>
        <v>47</v>
      </c>
      <c r="B53" s="43" t="s">
        <v>66</v>
      </c>
      <c r="C53" s="44" t="s">
        <v>64</v>
      </c>
      <c r="D53" s="128" t="s">
        <v>25</v>
      </c>
      <c r="E53" s="26" t="e">
        <f>(#REF!+'Phase 2'!E52)/2</f>
        <v>#REF!</v>
      </c>
      <c r="F53" s="103"/>
      <c r="G53" s="24" t="e">
        <f>(#REF!+'Phase 2'!G52)/2</f>
        <v>#REF!</v>
      </c>
      <c r="H53" s="104"/>
      <c r="I53" s="26" t="e">
        <f>(#REF!+'Phase 2'!I52)/2</f>
        <v>#REF!</v>
      </c>
      <c r="J53" s="103"/>
      <c r="K53" s="129" t="e">
        <f>(#REF!+'Phase 2'!K52)/2</f>
        <v>#REF!</v>
      </c>
      <c r="L53" s="104"/>
      <c r="M53" s="26" t="e">
        <f>(#REF!+'Phase 2'!M52)/2</f>
        <v>#REF!</v>
      </c>
      <c r="N53" s="103"/>
    </row>
    <row r="54" spans="1:14" ht="30" customHeight="1" x14ac:dyDescent="0.2">
      <c r="A54" s="16">
        <f t="shared" si="0"/>
        <v>48</v>
      </c>
      <c r="B54" s="43" t="s">
        <v>67</v>
      </c>
      <c r="C54" s="44" t="s">
        <v>64</v>
      </c>
      <c r="D54" s="128" t="s">
        <v>25</v>
      </c>
      <c r="E54" s="26" t="e">
        <f>(#REF!+'Phase 2'!E53)/2</f>
        <v>#REF!</v>
      </c>
      <c r="F54" s="103"/>
      <c r="G54" s="24" t="e">
        <f>(#REF!+'Phase 2'!G53)/2</f>
        <v>#REF!</v>
      </c>
      <c r="H54" s="104"/>
      <c r="I54" s="26" t="e">
        <f>(#REF!+'Phase 2'!I53)/2</f>
        <v>#REF!</v>
      </c>
      <c r="J54" s="103"/>
      <c r="K54" s="129" t="e">
        <f>(#REF!+'Phase 2'!K53)/2</f>
        <v>#REF!</v>
      </c>
      <c r="L54" s="104"/>
      <c r="M54" s="26" t="e">
        <f>(#REF!+'Phase 2'!M53)/2</f>
        <v>#REF!</v>
      </c>
      <c r="N54" s="103"/>
    </row>
    <row r="55" spans="1:14" ht="30" customHeight="1" x14ac:dyDescent="0.2">
      <c r="A55" s="16">
        <f t="shared" si="0"/>
        <v>49</v>
      </c>
      <c r="B55" s="43" t="s">
        <v>68</v>
      </c>
      <c r="C55" s="44" t="s">
        <v>64</v>
      </c>
      <c r="D55" s="128" t="s">
        <v>25</v>
      </c>
      <c r="E55" s="26" t="e">
        <f>(#REF!+'Phase 2'!E54)/2</f>
        <v>#REF!</v>
      </c>
      <c r="F55" s="103"/>
      <c r="G55" s="24" t="e">
        <f>(#REF!+'Phase 2'!G54)/2</f>
        <v>#REF!</v>
      </c>
      <c r="H55" s="104"/>
      <c r="I55" s="26" t="e">
        <f>(#REF!+'Phase 2'!I54)/2</f>
        <v>#REF!</v>
      </c>
      <c r="J55" s="103"/>
      <c r="K55" s="129" t="e">
        <f>(#REF!+'Phase 2'!K54)/2</f>
        <v>#REF!</v>
      </c>
      <c r="L55" s="104"/>
      <c r="M55" s="26" t="e">
        <f>(#REF!+'Phase 2'!M54)/2</f>
        <v>#REF!</v>
      </c>
      <c r="N55" s="103"/>
    </row>
    <row r="56" spans="1:14" ht="30" customHeight="1" x14ac:dyDescent="0.2">
      <c r="A56" s="16">
        <f t="shared" si="0"/>
        <v>50</v>
      </c>
      <c r="B56" s="43" t="s">
        <v>69</v>
      </c>
      <c r="C56" s="44" t="s">
        <v>64</v>
      </c>
      <c r="D56" s="128" t="s">
        <v>28</v>
      </c>
      <c r="E56" s="26" t="e">
        <f>(#REF!+'Phase 2'!E55)/2</f>
        <v>#REF!</v>
      </c>
      <c r="F56" s="103"/>
      <c r="G56" s="24" t="e">
        <f>(#REF!+'Phase 2'!G55)/2</f>
        <v>#REF!</v>
      </c>
      <c r="H56" s="104"/>
      <c r="I56" s="26" t="e">
        <f>(#REF!+'Phase 2'!I55)/2</f>
        <v>#REF!</v>
      </c>
      <c r="J56" s="103"/>
      <c r="K56" s="129" t="e">
        <f>(#REF!+'Phase 2'!K55)/2</f>
        <v>#REF!</v>
      </c>
      <c r="L56" s="104"/>
      <c r="M56" s="26" t="e">
        <f>(#REF!+'Phase 2'!M55)/2</f>
        <v>#REF!</v>
      </c>
      <c r="N56" s="103"/>
    </row>
    <row r="57" spans="1:14" ht="30" customHeight="1" x14ac:dyDescent="0.2">
      <c r="A57" s="16">
        <f t="shared" si="0"/>
        <v>51</v>
      </c>
      <c r="B57" s="43" t="s">
        <v>70</v>
      </c>
      <c r="C57" s="44" t="s">
        <v>64</v>
      </c>
      <c r="D57" s="128" t="s">
        <v>28</v>
      </c>
      <c r="E57" s="26" t="e">
        <f>(#REF!+'Phase 2'!E56)/2</f>
        <v>#REF!</v>
      </c>
      <c r="F57" s="103"/>
      <c r="G57" s="24" t="e">
        <f>(#REF!+'Phase 2'!G56)/2</f>
        <v>#REF!</v>
      </c>
      <c r="H57" s="104"/>
      <c r="I57" s="26" t="e">
        <f>(#REF!+'Phase 2'!I56)/2</f>
        <v>#REF!</v>
      </c>
      <c r="J57" s="103"/>
      <c r="K57" s="129" t="e">
        <f>(#REF!+'Phase 2'!K56)/2</f>
        <v>#REF!</v>
      </c>
      <c r="L57" s="104"/>
      <c r="M57" s="26" t="e">
        <f>(#REF!+'Phase 2'!M56)/2</f>
        <v>#REF!</v>
      </c>
      <c r="N57" s="103"/>
    </row>
    <row r="58" spans="1:14" ht="30" customHeight="1" x14ac:dyDescent="0.2">
      <c r="A58" s="16">
        <f t="shared" si="0"/>
        <v>52</v>
      </c>
      <c r="B58" s="43" t="s">
        <v>71</v>
      </c>
      <c r="C58" s="44" t="s">
        <v>64</v>
      </c>
      <c r="D58" s="128" t="s">
        <v>28</v>
      </c>
      <c r="E58" s="26" t="e">
        <f>(#REF!+'Phase 2'!E57)/2</f>
        <v>#REF!</v>
      </c>
      <c r="F58" s="103"/>
      <c r="G58" s="24" t="e">
        <f>(#REF!+'Phase 2'!G57)/2</f>
        <v>#REF!</v>
      </c>
      <c r="H58" s="104"/>
      <c r="I58" s="26" t="e">
        <f>(#REF!+'Phase 2'!I57)/2</f>
        <v>#REF!</v>
      </c>
      <c r="J58" s="103"/>
      <c r="K58" s="129" t="e">
        <f>(#REF!+'Phase 2'!K57)/2</f>
        <v>#REF!</v>
      </c>
      <c r="L58" s="104"/>
      <c r="M58" s="26" t="e">
        <f>(#REF!+'Phase 2'!M57)/2</f>
        <v>#REF!</v>
      </c>
      <c r="N58" s="103"/>
    </row>
    <row r="59" spans="1:14" ht="30" customHeight="1" x14ac:dyDescent="0.2">
      <c r="A59" s="16">
        <f t="shared" si="0"/>
        <v>53</v>
      </c>
      <c r="B59" s="43" t="s">
        <v>72</v>
      </c>
      <c r="C59" s="44" t="s">
        <v>64</v>
      </c>
      <c r="D59" s="128" t="s">
        <v>28</v>
      </c>
      <c r="E59" s="26" t="e">
        <f>(#REF!+'Phase 2'!E58)/2</f>
        <v>#REF!</v>
      </c>
      <c r="F59" s="103"/>
      <c r="G59" s="24" t="e">
        <f>(#REF!+'Phase 2'!G58)/2</f>
        <v>#REF!</v>
      </c>
      <c r="H59" s="104"/>
      <c r="I59" s="26" t="e">
        <f>(#REF!+'Phase 2'!I58)/2</f>
        <v>#REF!</v>
      </c>
      <c r="J59" s="103"/>
      <c r="K59" s="129" t="e">
        <f>(#REF!+'Phase 2'!K58)/2</f>
        <v>#REF!</v>
      </c>
      <c r="L59" s="104"/>
      <c r="M59" s="26" t="e">
        <f>(#REF!+'Phase 2'!M58)/2</f>
        <v>#REF!</v>
      </c>
      <c r="N59" s="103"/>
    </row>
    <row r="60" spans="1:14" ht="30" customHeight="1" x14ac:dyDescent="0.2">
      <c r="A60" s="16">
        <f t="shared" si="0"/>
        <v>54</v>
      </c>
      <c r="B60" s="43" t="s">
        <v>73</v>
      </c>
      <c r="C60" s="44" t="s">
        <v>64</v>
      </c>
      <c r="D60" s="128" t="s">
        <v>28</v>
      </c>
      <c r="E60" s="26" t="e">
        <f>(#REF!+'Phase 2'!E59)/2</f>
        <v>#REF!</v>
      </c>
      <c r="F60" s="103"/>
      <c r="G60" s="24" t="e">
        <f>(#REF!+'Phase 2'!G59)/2</f>
        <v>#REF!</v>
      </c>
      <c r="H60" s="104"/>
      <c r="I60" s="26" t="e">
        <f>(#REF!+'Phase 2'!I59)/2</f>
        <v>#REF!</v>
      </c>
      <c r="J60" s="103"/>
      <c r="K60" s="129" t="e">
        <f>(#REF!+'Phase 2'!K59)/2</f>
        <v>#REF!</v>
      </c>
      <c r="L60" s="104"/>
      <c r="M60" s="26" t="e">
        <f>(#REF!+'Phase 2'!M59)/2</f>
        <v>#REF!</v>
      </c>
      <c r="N60" s="103"/>
    </row>
    <row r="61" spans="1:14" ht="30" customHeight="1" x14ac:dyDescent="0.2">
      <c r="A61" s="16">
        <f t="shared" si="0"/>
        <v>55</v>
      </c>
      <c r="B61" s="43" t="s">
        <v>74</v>
      </c>
      <c r="C61" s="44" t="s">
        <v>64</v>
      </c>
      <c r="D61" s="128" t="s">
        <v>28</v>
      </c>
      <c r="E61" s="26" t="e">
        <f>(#REF!+'Phase 2'!E60)/2</f>
        <v>#REF!</v>
      </c>
      <c r="F61" s="103"/>
      <c r="G61" s="24" t="e">
        <f>(#REF!+'Phase 2'!G60)/2</f>
        <v>#REF!</v>
      </c>
      <c r="H61" s="104"/>
      <c r="I61" s="26" t="e">
        <f>(#REF!+'Phase 2'!I60)/2</f>
        <v>#REF!</v>
      </c>
      <c r="J61" s="103"/>
      <c r="K61" s="129" t="e">
        <f>(#REF!+'Phase 2'!K60)/2</f>
        <v>#REF!</v>
      </c>
      <c r="L61" s="104"/>
      <c r="M61" s="26" t="e">
        <f>(#REF!+'Phase 2'!M60)/2</f>
        <v>#REF!</v>
      </c>
      <c r="N61" s="103"/>
    </row>
    <row r="62" spans="1:14" ht="30" customHeight="1" x14ac:dyDescent="0.2">
      <c r="A62" s="16">
        <f t="shared" si="0"/>
        <v>56</v>
      </c>
      <c r="B62" s="43" t="s">
        <v>75</v>
      </c>
      <c r="C62" s="44" t="s">
        <v>64</v>
      </c>
      <c r="D62" s="128" t="s">
        <v>28</v>
      </c>
      <c r="E62" s="26" t="e">
        <f>(#REF!+'Phase 2'!E61)/2</f>
        <v>#REF!</v>
      </c>
      <c r="F62" s="103"/>
      <c r="G62" s="24" t="e">
        <f>(#REF!+'Phase 2'!G61)/2</f>
        <v>#REF!</v>
      </c>
      <c r="H62" s="104"/>
      <c r="I62" s="26" t="e">
        <f>(#REF!+'Phase 2'!I61)/2</f>
        <v>#REF!</v>
      </c>
      <c r="J62" s="103"/>
      <c r="K62" s="129" t="e">
        <f>(#REF!+'Phase 2'!K61)/2</f>
        <v>#REF!</v>
      </c>
      <c r="L62" s="104"/>
      <c r="M62" s="26" t="e">
        <f>(#REF!+'Phase 2'!M61)/2</f>
        <v>#REF!</v>
      </c>
      <c r="N62" s="103"/>
    </row>
    <row r="63" spans="1:14" ht="30" customHeight="1" x14ac:dyDescent="0.2">
      <c r="A63" s="16">
        <f t="shared" si="0"/>
        <v>57</v>
      </c>
      <c r="B63" s="43" t="s">
        <v>76</v>
      </c>
      <c r="C63" s="44" t="s">
        <v>64</v>
      </c>
      <c r="D63" s="128" t="s">
        <v>28</v>
      </c>
      <c r="E63" s="26" t="e">
        <f>(#REF!+'Phase 2'!E62)/2</f>
        <v>#REF!</v>
      </c>
      <c r="F63" s="103"/>
      <c r="G63" s="24" t="e">
        <f>(#REF!+'Phase 2'!G62)/2</f>
        <v>#REF!</v>
      </c>
      <c r="H63" s="104"/>
      <c r="I63" s="26" t="e">
        <f>(#REF!+'Phase 2'!I62)/2</f>
        <v>#REF!</v>
      </c>
      <c r="J63" s="103"/>
      <c r="K63" s="129" t="e">
        <f>(#REF!+'Phase 2'!K62)/2</f>
        <v>#REF!</v>
      </c>
      <c r="L63" s="104"/>
      <c r="M63" s="26" t="e">
        <f>(#REF!+'Phase 2'!M62)/2</f>
        <v>#REF!</v>
      </c>
      <c r="N63" s="103"/>
    </row>
    <row r="64" spans="1:14" ht="30" customHeight="1" x14ac:dyDescent="0.2">
      <c r="A64" s="16">
        <f t="shared" si="0"/>
        <v>58</v>
      </c>
      <c r="B64" s="46" t="s">
        <v>77</v>
      </c>
      <c r="C64" s="44" t="s">
        <v>64</v>
      </c>
      <c r="D64" s="128" t="s">
        <v>28</v>
      </c>
      <c r="E64" s="26" t="e">
        <f>(#REF!+'Phase 2'!E63)/2</f>
        <v>#REF!</v>
      </c>
      <c r="F64" s="103"/>
      <c r="G64" s="24" t="e">
        <f>(#REF!+'Phase 2'!G63)/2</f>
        <v>#REF!</v>
      </c>
      <c r="H64" s="104"/>
      <c r="I64" s="26" t="e">
        <f>(#REF!+'Phase 2'!I63)/2</f>
        <v>#REF!</v>
      </c>
      <c r="J64" s="103"/>
      <c r="K64" s="129" t="e">
        <f>(#REF!+'Phase 2'!K63)/2</f>
        <v>#REF!</v>
      </c>
      <c r="L64" s="104"/>
      <c r="M64" s="26" t="e">
        <f>(#REF!+'Phase 2'!M63)/2</f>
        <v>#REF!</v>
      </c>
      <c r="N64" s="103"/>
    </row>
    <row r="65" spans="1:15" ht="30" customHeight="1" x14ac:dyDescent="0.2">
      <c r="A65" s="16">
        <f t="shared" si="0"/>
        <v>59</v>
      </c>
      <c r="B65" s="43" t="s">
        <v>78</v>
      </c>
      <c r="C65" s="44" t="s">
        <v>64</v>
      </c>
      <c r="D65" s="128" t="s">
        <v>28</v>
      </c>
      <c r="E65" s="26" t="e">
        <f>(#REF!+'Phase 2'!E64)/2</f>
        <v>#REF!</v>
      </c>
      <c r="F65" s="103"/>
      <c r="G65" s="24" t="e">
        <f>(#REF!+'Phase 2'!G64)/2</f>
        <v>#REF!</v>
      </c>
      <c r="H65" s="104"/>
      <c r="I65" s="26" t="e">
        <f>(#REF!+'Phase 2'!I64)/2</f>
        <v>#REF!</v>
      </c>
      <c r="J65" s="103"/>
      <c r="K65" s="129" t="e">
        <f>(#REF!+'Phase 2'!K64)/2</f>
        <v>#REF!</v>
      </c>
      <c r="L65" s="104"/>
      <c r="M65" s="26" t="e">
        <f>(#REF!+'Phase 2'!M64)/2</f>
        <v>#REF!</v>
      </c>
      <c r="N65" s="103"/>
    </row>
    <row r="66" spans="1:15" ht="30" customHeight="1" x14ac:dyDescent="0.2">
      <c r="A66" s="16">
        <f t="shared" si="0"/>
        <v>60</v>
      </c>
      <c r="B66" s="43" t="s">
        <v>79</v>
      </c>
      <c r="C66" s="44" t="s">
        <v>64</v>
      </c>
      <c r="D66" s="128" t="s">
        <v>28</v>
      </c>
      <c r="E66" s="26" t="e">
        <f>(#REF!+'Phase 2'!E65)/2</f>
        <v>#REF!</v>
      </c>
      <c r="F66" s="103"/>
      <c r="G66" s="24" t="e">
        <f>(#REF!+'Phase 2'!G65)/2</f>
        <v>#REF!</v>
      </c>
      <c r="H66" s="104"/>
      <c r="I66" s="26" t="e">
        <f>(#REF!+'Phase 2'!I65)/2</f>
        <v>#REF!</v>
      </c>
      <c r="J66" s="103"/>
      <c r="K66" s="129" t="e">
        <f>(#REF!+'Phase 2'!K65)/2</f>
        <v>#REF!</v>
      </c>
      <c r="L66" s="104"/>
      <c r="M66" s="26" t="e">
        <f>(#REF!+'Phase 2'!M65)/2</f>
        <v>#REF!</v>
      </c>
      <c r="N66" s="103"/>
    </row>
    <row r="67" spans="1:15" ht="30" customHeight="1" x14ac:dyDescent="0.2">
      <c r="A67" s="16">
        <f t="shared" si="0"/>
        <v>61</v>
      </c>
      <c r="B67" s="43" t="s">
        <v>80</v>
      </c>
      <c r="C67" s="44" t="s">
        <v>64</v>
      </c>
      <c r="D67" s="128" t="s">
        <v>28</v>
      </c>
      <c r="E67" s="26" t="e">
        <f>(#REF!+'Phase 2'!E66)/2</f>
        <v>#REF!</v>
      </c>
      <c r="F67" s="103"/>
      <c r="G67" s="24" t="e">
        <f>(#REF!+'Phase 2'!G66)/2</f>
        <v>#REF!</v>
      </c>
      <c r="H67" s="104"/>
      <c r="I67" s="26" t="e">
        <f>(#REF!+'Phase 2'!I66)/2</f>
        <v>#REF!</v>
      </c>
      <c r="J67" s="103"/>
      <c r="K67" s="129" t="e">
        <f>(#REF!+'Phase 2'!K66)/2</f>
        <v>#REF!</v>
      </c>
      <c r="L67" s="104"/>
      <c r="M67" s="26" t="e">
        <f>(#REF!+'Phase 2'!M66)/2</f>
        <v>#REF!</v>
      </c>
      <c r="N67" s="103"/>
    </row>
    <row r="68" spans="1:15" ht="30" customHeight="1" x14ac:dyDescent="0.2">
      <c r="A68" s="16">
        <f t="shared" si="0"/>
        <v>62</v>
      </c>
      <c r="B68" s="43" t="s">
        <v>81</v>
      </c>
      <c r="C68" s="44" t="s">
        <v>64</v>
      </c>
      <c r="D68" s="128" t="s">
        <v>28</v>
      </c>
      <c r="E68" s="26" t="e">
        <f>(#REF!+'Phase 2'!E67)/2</f>
        <v>#REF!</v>
      </c>
      <c r="F68" s="103"/>
      <c r="G68" s="24" t="e">
        <f>(#REF!+'Phase 2'!G67)/2</f>
        <v>#REF!</v>
      </c>
      <c r="H68" s="104"/>
      <c r="I68" s="26" t="e">
        <f>(#REF!+'Phase 2'!I67)/2</f>
        <v>#REF!</v>
      </c>
      <c r="J68" s="103"/>
      <c r="K68" s="129" t="e">
        <f>(#REF!+'Phase 2'!K67)/2</f>
        <v>#REF!</v>
      </c>
      <c r="L68" s="104"/>
      <c r="M68" s="26" t="e">
        <f>(#REF!+'Phase 2'!M67)/2</f>
        <v>#REF!</v>
      </c>
      <c r="N68" s="103"/>
    </row>
    <row r="69" spans="1:15" ht="30" customHeight="1" x14ac:dyDescent="0.2">
      <c r="A69" s="16">
        <f t="shared" si="0"/>
        <v>63</v>
      </c>
      <c r="B69" s="43" t="s">
        <v>82</v>
      </c>
      <c r="C69" s="44" t="s">
        <v>64</v>
      </c>
      <c r="D69" s="128" t="s">
        <v>28</v>
      </c>
      <c r="E69" s="26" t="e">
        <f>(#REF!+'Phase 2'!E68)/2</f>
        <v>#REF!</v>
      </c>
      <c r="F69" s="103"/>
      <c r="G69" s="24" t="e">
        <f>(#REF!+'Phase 2'!G68)/2</f>
        <v>#REF!</v>
      </c>
      <c r="H69" s="104"/>
      <c r="I69" s="26" t="e">
        <f>(#REF!+'Phase 2'!I68)/2</f>
        <v>#REF!</v>
      </c>
      <c r="J69" s="103"/>
      <c r="K69" s="129" t="e">
        <f>(#REF!+'Phase 2'!K68)/2</f>
        <v>#REF!</v>
      </c>
      <c r="L69" s="104"/>
      <c r="M69" s="26" t="e">
        <f>(#REF!+'Phase 2'!M68)/2</f>
        <v>#REF!</v>
      </c>
      <c r="N69" s="103"/>
    </row>
    <row r="70" spans="1:15" ht="30" customHeight="1" x14ac:dyDescent="0.2">
      <c r="A70" s="30">
        <f t="shared" si="0"/>
        <v>64</v>
      </c>
      <c r="B70" s="47" t="s">
        <v>83</v>
      </c>
      <c r="C70" s="48">
        <v>1</v>
      </c>
      <c r="D70" s="49" t="s">
        <v>20</v>
      </c>
      <c r="E70" s="36">
        <v>100000</v>
      </c>
      <c r="F70" s="35">
        <v>100000</v>
      </c>
      <c r="G70" s="36">
        <v>100000</v>
      </c>
      <c r="H70" s="37">
        <v>100000</v>
      </c>
      <c r="I70" s="36">
        <v>100000</v>
      </c>
      <c r="J70" s="35">
        <v>100000</v>
      </c>
      <c r="K70" s="34">
        <v>100000</v>
      </c>
      <c r="L70" s="35">
        <v>100000</v>
      </c>
      <c r="M70" s="36">
        <v>100000</v>
      </c>
      <c r="N70" s="35">
        <v>100000</v>
      </c>
    </row>
    <row r="71" spans="1:15" ht="45" customHeight="1" x14ac:dyDescent="0.2">
      <c r="A71" s="30">
        <f t="shared" si="0"/>
        <v>65</v>
      </c>
      <c r="B71" s="31" t="s">
        <v>84</v>
      </c>
      <c r="C71" s="32">
        <v>1</v>
      </c>
      <c r="D71" s="33" t="s">
        <v>13</v>
      </c>
      <c r="E71" s="34">
        <v>100000</v>
      </c>
      <c r="F71" s="35">
        <v>100000</v>
      </c>
      <c r="G71" s="36">
        <f t="shared" ref="G71:H71" si="8">E71</f>
        <v>100000</v>
      </c>
      <c r="H71" s="35">
        <f t="shared" si="8"/>
        <v>100000</v>
      </c>
      <c r="I71" s="36">
        <f t="shared" ref="I71:N71" si="9">E71</f>
        <v>100000</v>
      </c>
      <c r="J71" s="35">
        <f t="shared" si="9"/>
        <v>100000</v>
      </c>
      <c r="K71" s="36">
        <f t="shared" si="9"/>
        <v>100000</v>
      </c>
      <c r="L71" s="35">
        <f t="shared" si="9"/>
        <v>100000</v>
      </c>
      <c r="M71" s="36">
        <f t="shared" si="9"/>
        <v>100000</v>
      </c>
      <c r="N71" s="35">
        <f t="shared" si="9"/>
        <v>100000</v>
      </c>
    </row>
    <row r="72" spans="1:15" ht="14.25" customHeight="1" x14ac:dyDescent="0.35">
      <c r="A72" s="50"/>
      <c r="B72" s="51"/>
      <c r="C72" s="83"/>
      <c r="D72" s="53"/>
      <c r="E72" s="54"/>
      <c r="F72" s="55"/>
      <c r="G72" s="54"/>
      <c r="H72" s="55"/>
      <c r="I72" s="54"/>
      <c r="J72" s="55"/>
      <c r="K72" s="54"/>
      <c r="L72" s="55"/>
      <c r="M72" s="54"/>
      <c r="N72" s="55"/>
    </row>
    <row r="73" spans="1:15" ht="30" customHeight="1" x14ac:dyDescent="0.35">
      <c r="A73" s="85">
        <f>A71+1</f>
        <v>66</v>
      </c>
      <c r="B73" s="86" t="s">
        <v>85</v>
      </c>
      <c r="C73" s="87"/>
      <c r="D73" s="88"/>
      <c r="E73" s="177" t="e">
        <f t="shared" ref="E73" si="10">SUM(F7:F71)</f>
        <v>#REF!</v>
      </c>
      <c r="F73" s="178"/>
      <c r="G73" s="177" t="e">
        <f>SUM(H7:H71)</f>
        <v>#REF!</v>
      </c>
      <c r="H73" s="178"/>
      <c r="I73" s="177" t="e">
        <f t="shared" ref="I73" si="11">SUM(J7:J71)</f>
        <v>#REF!</v>
      </c>
      <c r="J73" s="178"/>
      <c r="K73" s="177" t="e">
        <f t="shared" ref="K73" si="12">SUM(L7:L71)</f>
        <v>#REF!</v>
      </c>
      <c r="L73" s="178"/>
      <c r="M73" s="177" t="e">
        <f t="shared" ref="M73" si="13">SUM(N7:N71)</f>
        <v>#REF!</v>
      </c>
      <c r="N73" s="178"/>
      <c r="O73" s="38"/>
    </row>
    <row r="74" spans="1:15" ht="14.25" customHeight="1" x14ac:dyDescent="0.35">
      <c r="A74" s="50"/>
      <c r="B74" s="51"/>
      <c r="C74" s="83"/>
      <c r="D74" s="53"/>
      <c r="E74" s="54"/>
      <c r="F74" s="55"/>
      <c r="G74" s="54"/>
      <c r="H74" s="55"/>
      <c r="I74" s="54"/>
      <c r="J74" s="55"/>
      <c r="K74" s="54"/>
      <c r="L74" s="55"/>
      <c r="M74" s="54"/>
      <c r="N74" s="55"/>
    </row>
    <row r="75" spans="1:15" ht="30" customHeight="1" x14ac:dyDescent="0.35">
      <c r="A75" s="16">
        <f>A73+1</f>
        <v>67</v>
      </c>
      <c r="B75" s="57" t="s">
        <v>86</v>
      </c>
      <c r="C75" s="84"/>
      <c r="D75" s="58"/>
      <c r="E75" s="61"/>
      <c r="F75" s="62"/>
      <c r="G75" s="59"/>
      <c r="H75" s="60"/>
      <c r="I75" s="61"/>
      <c r="J75" s="62"/>
      <c r="K75" s="59"/>
      <c r="L75" s="60"/>
      <c r="M75" s="61"/>
      <c r="N75" s="62"/>
      <c r="O75" s="38"/>
    </row>
    <row r="76" spans="1:15" ht="27.75" customHeight="1" x14ac:dyDescent="0.2">
      <c r="A76" s="16">
        <f t="shared" ref="A76:A80" si="14">A75+1</f>
        <v>68</v>
      </c>
      <c r="B76" s="29" t="s">
        <v>87</v>
      </c>
      <c r="C76" s="69">
        <v>1215</v>
      </c>
      <c r="D76" s="19" t="s">
        <v>39</v>
      </c>
      <c r="E76" s="61" t="e">
        <f>F76/C76</f>
        <v>#REF!</v>
      </c>
      <c r="F76" s="62" t="e">
        <f>#REF!+'Phase 2'!F75</f>
        <v>#REF!</v>
      </c>
      <c r="G76" s="132" t="e">
        <f>H76/C76</f>
        <v>#REF!</v>
      </c>
      <c r="H76" s="25" t="e">
        <f>#REF!+'Phase 2'!H75</f>
        <v>#REF!</v>
      </c>
      <c r="I76" s="133" t="e">
        <f>J76/C76</f>
        <v>#REF!</v>
      </c>
      <c r="J76" s="27" t="e">
        <f>#REF!+'Phase 2'!J75</f>
        <v>#REF!</v>
      </c>
      <c r="K76" s="132" t="e">
        <f>L76/C76</f>
        <v>#REF!</v>
      </c>
      <c r="L76" s="25" t="e">
        <f>#REF!+'Phase 2'!L75</f>
        <v>#REF!</v>
      </c>
      <c r="M76" s="26" t="e">
        <f>N76/C76</f>
        <v>#REF!</v>
      </c>
      <c r="N76" s="134" t="e">
        <f>#REF!+'Phase 2'!N75</f>
        <v>#REF!</v>
      </c>
      <c r="O76" s="38"/>
    </row>
    <row r="77" spans="1:15" ht="30" customHeight="1" x14ac:dyDescent="0.2">
      <c r="A77" s="16">
        <f t="shared" si="14"/>
        <v>69</v>
      </c>
      <c r="B77" s="29" t="s">
        <v>88</v>
      </c>
      <c r="C77" s="69">
        <v>1215</v>
      </c>
      <c r="D77" s="19" t="s">
        <v>39</v>
      </c>
      <c r="E77" s="61" t="e">
        <f>F77/C77</f>
        <v>#REF!</v>
      </c>
      <c r="F77" s="62" t="e">
        <f>#REF!+'Phase 2'!F76</f>
        <v>#REF!</v>
      </c>
      <c r="G77" s="132" t="e">
        <f>H77/C77</f>
        <v>#REF!</v>
      </c>
      <c r="H77" s="25" t="e">
        <f>#REF!+'Phase 2'!H76</f>
        <v>#REF!</v>
      </c>
      <c r="I77" s="133" t="e">
        <f>J77/C77</f>
        <v>#REF!</v>
      </c>
      <c r="J77" s="27" t="e">
        <f>#REF!+'Phase 2'!J76</f>
        <v>#REF!</v>
      </c>
      <c r="K77" s="132" t="e">
        <f>L77/C77</f>
        <v>#REF!</v>
      </c>
      <c r="L77" s="25" t="e">
        <f>#REF!+'Phase 2'!L76</f>
        <v>#REF!</v>
      </c>
      <c r="M77" s="26" t="e">
        <f>N77/C77</f>
        <v>#REF!</v>
      </c>
      <c r="N77" s="134" t="e">
        <f>#REF!+'Phase 2'!N76</f>
        <v>#REF!</v>
      </c>
      <c r="O77" s="38"/>
    </row>
    <row r="78" spans="1:15" ht="14.25" customHeight="1" x14ac:dyDescent="0.35">
      <c r="A78" s="50"/>
      <c r="B78" s="51"/>
      <c r="C78" s="83"/>
      <c r="D78" s="53"/>
      <c r="E78" s="130"/>
      <c r="F78" s="131"/>
      <c r="G78" s="54"/>
      <c r="H78" s="55"/>
      <c r="I78" s="54"/>
      <c r="J78" s="55"/>
      <c r="K78" s="54"/>
      <c r="L78" s="55"/>
      <c r="M78" s="54"/>
      <c r="N78" s="55"/>
    </row>
    <row r="79" spans="1:15" ht="30" customHeight="1" x14ac:dyDescent="0.35">
      <c r="A79" s="16">
        <f>A77+1</f>
        <v>70</v>
      </c>
      <c r="B79" s="57" t="s">
        <v>89</v>
      </c>
      <c r="C79" s="84"/>
      <c r="D79" s="58"/>
      <c r="E79" s="61"/>
      <c r="F79" s="62"/>
      <c r="G79" s="59"/>
      <c r="H79" s="60"/>
      <c r="I79" s="61"/>
      <c r="J79" s="62"/>
      <c r="K79" s="59"/>
      <c r="L79" s="60"/>
      <c r="M79" s="61"/>
      <c r="N79" s="62"/>
      <c r="O79" s="38"/>
    </row>
    <row r="80" spans="1:15" ht="27.75" customHeight="1" x14ac:dyDescent="0.2">
      <c r="A80" s="16">
        <f t="shared" si="14"/>
        <v>71</v>
      </c>
      <c r="B80" s="29" t="s">
        <v>90</v>
      </c>
      <c r="C80" s="69">
        <v>133</v>
      </c>
      <c r="D80" s="19" t="s">
        <v>28</v>
      </c>
      <c r="E80" s="61" t="e">
        <f t="shared" ref="E80" si="15">F80/C80</f>
        <v>#REF!</v>
      </c>
      <c r="F80" s="62" t="e">
        <f>#REF!+'Phase 2'!#REF!</f>
        <v>#REF!</v>
      </c>
      <c r="G80" s="132" t="e">
        <f>H80/C80</f>
        <v>#REF!</v>
      </c>
      <c r="H80" s="25" t="e">
        <f>#REF!+'Phase 2'!#REF!</f>
        <v>#REF!</v>
      </c>
      <c r="I80" s="133" t="e">
        <f>J80/C80</f>
        <v>#REF!</v>
      </c>
      <c r="J80" s="27" t="e">
        <f>#REF!+'Phase 2'!#REF!</f>
        <v>#REF!</v>
      </c>
      <c r="K80" s="24" t="e">
        <f>L80/C80</f>
        <v>#REF!</v>
      </c>
      <c r="L80" s="135" t="e">
        <f>#REF!+'Phase 2'!#REF!</f>
        <v>#REF!</v>
      </c>
      <c r="M80" s="133" t="e">
        <f>N80/C80</f>
        <v>#REF!</v>
      </c>
      <c r="N80" s="27" t="e">
        <f>#REF!+'Phase 2'!#REF!</f>
        <v>#REF!</v>
      </c>
      <c r="O80" s="38"/>
    </row>
    <row r="81" spans="1:15" ht="14.25" customHeight="1" x14ac:dyDescent="0.35">
      <c r="A81" s="50"/>
      <c r="B81" s="51"/>
      <c r="C81" s="83"/>
      <c r="D81" s="53"/>
      <c r="E81" s="54"/>
      <c r="F81" s="55"/>
      <c r="G81" s="54"/>
      <c r="H81" s="55"/>
      <c r="I81" s="54"/>
      <c r="J81" s="55"/>
      <c r="K81" s="54"/>
      <c r="L81" s="55"/>
      <c r="M81" s="54"/>
      <c r="N81" s="55"/>
    </row>
    <row r="82" spans="1:15" ht="30" customHeight="1" x14ac:dyDescent="0.2">
      <c r="A82" s="16">
        <f>A80+1</f>
        <v>72</v>
      </c>
      <c r="B82" s="57" t="s">
        <v>96</v>
      </c>
      <c r="C82" s="101" t="s">
        <v>64</v>
      </c>
      <c r="D82" s="19" t="s">
        <v>39</v>
      </c>
      <c r="E82" s="61"/>
      <c r="F82" s="62"/>
      <c r="G82" s="59"/>
      <c r="H82" s="60"/>
      <c r="I82" s="61"/>
      <c r="J82" s="62"/>
      <c r="K82" s="59"/>
      <c r="L82" s="60"/>
      <c r="M82" s="61"/>
      <c r="N82" s="62"/>
      <c r="O82" s="38"/>
    </row>
    <row r="83" spans="1:15" ht="30" customHeight="1" x14ac:dyDescent="0.2">
      <c r="A83" s="16">
        <f>A82+1</f>
        <v>73</v>
      </c>
      <c r="B83" s="17" t="s">
        <v>97</v>
      </c>
      <c r="C83" s="101" t="s">
        <v>64</v>
      </c>
      <c r="D83" s="19" t="s">
        <v>39</v>
      </c>
      <c r="E83" s="61">
        <v>16</v>
      </c>
      <c r="F83" s="103"/>
      <c r="G83" s="59">
        <v>16</v>
      </c>
      <c r="H83" s="104"/>
      <c r="I83" s="61">
        <v>20</v>
      </c>
      <c r="J83" s="103"/>
      <c r="K83" s="59">
        <v>25</v>
      </c>
      <c r="L83" s="104"/>
      <c r="M83" s="61">
        <v>17.5</v>
      </c>
      <c r="N83" s="103"/>
      <c r="O83" s="38"/>
    </row>
    <row r="84" spans="1:15" ht="30" customHeight="1" x14ac:dyDescent="0.2">
      <c r="A84" s="16">
        <f t="shared" ref="A84:A96" si="16">A83+1</f>
        <v>74</v>
      </c>
      <c r="B84" s="17" t="s">
        <v>98</v>
      </c>
      <c r="C84" s="101" t="s">
        <v>64</v>
      </c>
      <c r="D84" s="19" t="s">
        <v>39</v>
      </c>
      <c r="E84" s="26">
        <v>22</v>
      </c>
      <c r="F84" s="103"/>
      <c r="G84" s="24">
        <v>15</v>
      </c>
      <c r="H84" s="104"/>
      <c r="I84" s="26">
        <v>10</v>
      </c>
      <c r="J84" s="103"/>
      <c r="K84" s="24">
        <v>30</v>
      </c>
      <c r="L84" s="104"/>
      <c r="M84" s="26">
        <v>17.5</v>
      </c>
      <c r="N84" s="103"/>
      <c r="O84" s="38"/>
    </row>
    <row r="85" spans="1:15" ht="30" customHeight="1" x14ac:dyDescent="0.2">
      <c r="A85" s="16">
        <f t="shared" si="16"/>
        <v>75</v>
      </c>
      <c r="B85" s="28" t="s">
        <v>99</v>
      </c>
      <c r="C85" s="101" t="s">
        <v>64</v>
      </c>
      <c r="D85" s="19" t="s">
        <v>39</v>
      </c>
      <c r="E85" s="61">
        <v>66.3</v>
      </c>
      <c r="F85" s="103"/>
      <c r="G85" s="59">
        <v>30</v>
      </c>
      <c r="H85" s="104"/>
      <c r="I85" s="61">
        <v>30</v>
      </c>
      <c r="J85" s="103"/>
      <c r="K85" s="59">
        <v>30</v>
      </c>
      <c r="L85" s="104"/>
      <c r="M85" s="61">
        <v>21</v>
      </c>
      <c r="N85" s="103"/>
      <c r="O85" s="38"/>
    </row>
    <row r="86" spans="1:15" ht="30" customHeight="1" x14ac:dyDescent="0.2">
      <c r="A86" s="16">
        <f t="shared" si="16"/>
        <v>76</v>
      </c>
      <c r="B86" s="17" t="s">
        <v>100</v>
      </c>
      <c r="C86" s="101" t="s">
        <v>64</v>
      </c>
      <c r="D86" s="19" t="s">
        <v>39</v>
      </c>
      <c r="E86" s="61">
        <v>52</v>
      </c>
      <c r="F86" s="103"/>
      <c r="G86" s="59">
        <v>35</v>
      </c>
      <c r="H86" s="104"/>
      <c r="I86" s="61">
        <v>35</v>
      </c>
      <c r="J86" s="103"/>
      <c r="K86" s="59">
        <v>38</v>
      </c>
      <c r="L86" s="104"/>
      <c r="M86" s="61">
        <v>20</v>
      </c>
      <c r="N86" s="103"/>
      <c r="O86" s="38"/>
    </row>
    <row r="87" spans="1:15" ht="30" customHeight="1" x14ac:dyDescent="0.2">
      <c r="A87" s="16">
        <f t="shared" si="16"/>
        <v>77</v>
      </c>
      <c r="B87" s="29" t="s">
        <v>101</v>
      </c>
      <c r="C87" s="101" t="s">
        <v>64</v>
      </c>
      <c r="D87" s="19" t="s">
        <v>39</v>
      </c>
      <c r="E87" s="26">
        <v>46</v>
      </c>
      <c r="F87" s="103"/>
      <c r="G87" s="24">
        <v>41</v>
      </c>
      <c r="H87" s="104"/>
      <c r="I87" s="26">
        <v>45</v>
      </c>
      <c r="J87" s="103"/>
      <c r="K87" s="24">
        <v>38</v>
      </c>
      <c r="L87" s="104"/>
      <c r="M87" s="26">
        <v>20</v>
      </c>
      <c r="N87" s="103"/>
      <c r="O87" s="38"/>
    </row>
    <row r="88" spans="1:15" ht="30" customHeight="1" x14ac:dyDescent="0.2">
      <c r="A88" s="16">
        <f t="shared" si="16"/>
        <v>78</v>
      </c>
      <c r="B88" s="29" t="s">
        <v>102</v>
      </c>
      <c r="C88" s="101" t="s">
        <v>64</v>
      </c>
      <c r="D88" s="19" t="s">
        <v>39</v>
      </c>
      <c r="E88" s="61">
        <v>75</v>
      </c>
      <c r="F88" s="103"/>
      <c r="G88" s="59">
        <v>48</v>
      </c>
      <c r="H88" s="104"/>
      <c r="I88" s="61">
        <v>50</v>
      </c>
      <c r="J88" s="103"/>
      <c r="K88" s="59">
        <v>48</v>
      </c>
      <c r="L88" s="104"/>
      <c r="M88" s="61">
        <v>35</v>
      </c>
      <c r="N88" s="103"/>
      <c r="O88" s="38"/>
    </row>
    <row r="89" spans="1:15" ht="30" customHeight="1" x14ac:dyDescent="0.2">
      <c r="A89" s="16">
        <f t="shared" si="16"/>
        <v>79</v>
      </c>
      <c r="B89" s="29" t="s">
        <v>103</v>
      </c>
      <c r="C89" s="101" t="s">
        <v>64</v>
      </c>
      <c r="D89" s="19" t="s">
        <v>39</v>
      </c>
      <c r="E89" s="61">
        <v>66</v>
      </c>
      <c r="F89" s="103"/>
      <c r="G89" s="59">
        <v>48</v>
      </c>
      <c r="H89" s="104"/>
      <c r="I89" s="61">
        <v>50</v>
      </c>
      <c r="J89" s="103"/>
      <c r="K89" s="59">
        <v>48</v>
      </c>
      <c r="L89" s="104"/>
      <c r="M89" s="61">
        <v>35</v>
      </c>
      <c r="N89" s="103"/>
      <c r="O89" s="38"/>
    </row>
    <row r="90" spans="1:15" ht="30" customHeight="1" x14ac:dyDescent="0.2">
      <c r="A90" s="16">
        <f t="shared" si="16"/>
        <v>80</v>
      </c>
      <c r="B90" s="29" t="s">
        <v>104</v>
      </c>
      <c r="C90" s="101" t="s">
        <v>64</v>
      </c>
      <c r="D90" s="19" t="s">
        <v>23</v>
      </c>
      <c r="E90" s="26">
        <v>66</v>
      </c>
      <c r="F90" s="103"/>
      <c r="G90" s="24">
        <v>50</v>
      </c>
      <c r="H90" s="104"/>
      <c r="I90" s="26">
        <v>55</v>
      </c>
      <c r="J90" s="103"/>
      <c r="K90" s="24">
        <v>48</v>
      </c>
      <c r="L90" s="104"/>
      <c r="M90" s="26">
        <v>35</v>
      </c>
      <c r="N90" s="103"/>
      <c r="O90" s="38"/>
    </row>
    <row r="91" spans="1:15" ht="30" customHeight="1" x14ac:dyDescent="0.2">
      <c r="A91" s="16">
        <f t="shared" si="16"/>
        <v>81</v>
      </c>
      <c r="B91" s="29" t="s">
        <v>105</v>
      </c>
      <c r="C91" s="101" t="s">
        <v>64</v>
      </c>
      <c r="D91" s="19" t="s">
        <v>25</v>
      </c>
      <c r="E91" s="61">
        <v>5</v>
      </c>
      <c r="F91" s="103"/>
      <c r="G91" s="59">
        <v>7</v>
      </c>
      <c r="H91" s="104"/>
      <c r="I91" s="61">
        <v>9</v>
      </c>
      <c r="J91" s="103"/>
      <c r="K91" s="59">
        <v>5.3</v>
      </c>
      <c r="L91" s="104"/>
      <c r="M91" s="61">
        <v>45</v>
      </c>
      <c r="N91" s="103"/>
      <c r="O91" s="38"/>
    </row>
    <row r="92" spans="1:15" ht="30" customHeight="1" x14ac:dyDescent="0.2">
      <c r="A92" s="16">
        <f t="shared" si="16"/>
        <v>82</v>
      </c>
      <c r="B92" s="29" t="s">
        <v>106</v>
      </c>
      <c r="C92" s="101" t="s">
        <v>64</v>
      </c>
      <c r="D92" s="19" t="s">
        <v>25</v>
      </c>
      <c r="E92" s="61">
        <v>3.2</v>
      </c>
      <c r="F92" s="103"/>
      <c r="G92" s="59">
        <v>20</v>
      </c>
      <c r="H92" s="104"/>
      <c r="I92" s="61">
        <v>50</v>
      </c>
      <c r="J92" s="103"/>
      <c r="K92" s="59">
        <v>58</v>
      </c>
      <c r="L92" s="104"/>
      <c r="M92" s="61">
        <v>45</v>
      </c>
      <c r="N92" s="103"/>
      <c r="O92" s="38"/>
    </row>
    <row r="93" spans="1:15" ht="30" customHeight="1" x14ac:dyDescent="0.2">
      <c r="A93" s="16">
        <f t="shared" si="16"/>
        <v>83</v>
      </c>
      <c r="B93" s="29" t="s">
        <v>107</v>
      </c>
      <c r="C93" s="101" t="s">
        <v>64</v>
      </c>
      <c r="D93" s="19" t="s">
        <v>25</v>
      </c>
      <c r="E93" s="61">
        <v>3</v>
      </c>
      <c r="F93" s="103"/>
      <c r="G93" s="59">
        <v>40</v>
      </c>
      <c r="H93" s="104"/>
      <c r="I93" s="61">
        <v>60</v>
      </c>
      <c r="J93" s="103"/>
      <c r="K93" s="59">
        <v>80</v>
      </c>
      <c r="L93" s="104"/>
      <c r="M93" s="61">
        <v>85</v>
      </c>
      <c r="N93" s="103"/>
      <c r="O93" s="38"/>
    </row>
    <row r="94" spans="1:15" ht="30" customHeight="1" x14ac:dyDescent="0.2">
      <c r="A94" s="97">
        <f t="shared" si="16"/>
        <v>84</v>
      </c>
      <c r="B94" s="29" t="s">
        <v>108</v>
      </c>
      <c r="C94" s="101" t="s">
        <v>64</v>
      </c>
      <c r="D94" s="75" t="s">
        <v>28</v>
      </c>
      <c r="E94" s="61">
        <v>1</v>
      </c>
      <c r="F94" s="103"/>
      <c r="G94" s="59">
        <v>2</v>
      </c>
      <c r="H94" s="104"/>
      <c r="I94" s="61">
        <v>2</v>
      </c>
      <c r="J94" s="103"/>
      <c r="K94" s="59">
        <v>7.5</v>
      </c>
      <c r="L94" s="104"/>
      <c r="M94" s="61">
        <v>1</v>
      </c>
      <c r="N94" s="103"/>
      <c r="O94" s="38"/>
    </row>
    <row r="95" spans="1:15" ht="30" customHeight="1" x14ac:dyDescent="0.2">
      <c r="A95" s="97">
        <f t="shared" si="16"/>
        <v>85</v>
      </c>
      <c r="B95" s="29" t="s">
        <v>109</v>
      </c>
      <c r="C95" s="101" t="s">
        <v>64</v>
      </c>
      <c r="D95" s="75" t="s">
        <v>28</v>
      </c>
      <c r="E95" s="61">
        <v>30</v>
      </c>
      <c r="F95" s="103"/>
      <c r="G95" s="59">
        <v>120</v>
      </c>
      <c r="H95" s="104"/>
      <c r="I95" s="61">
        <v>150</v>
      </c>
      <c r="J95" s="103"/>
      <c r="K95" s="59">
        <v>350</v>
      </c>
      <c r="L95" s="104"/>
      <c r="M95" s="61">
        <v>400</v>
      </c>
      <c r="N95" s="103"/>
      <c r="O95" s="38"/>
    </row>
    <row r="96" spans="1:15" ht="30" customHeight="1" x14ac:dyDescent="0.2">
      <c r="A96" s="97">
        <f t="shared" si="16"/>
        <v>86</v>
      </c>
      <c r="B96" s="29" t="s">
        <v>110</v>
      </c>
      <c r="C96" s="101" t="s">
        <v>64</v>
      </c>
      <c r="D96" s="19" t="s">
        <v>25</v>
      </c>
      <c r="E96" s="61">
        <v>30</v>
      </c>
      <c r="F96" s="103"/>
      <c r="G96" s="59">
        <v>150</v>
      </c>
      <c r="H96" s="104"/>
      <c r="I96" s="61">
        <v>200</v>
      </c>
      <c r="J96" s="103"/>
      <c r="K96" s="59">
        <v>350</v>
      </c>
      <c r="L96" s="104"/>
      <c r="M96" s="61">
        <v>400</v>
      </c>
      <c r="N96" s="103"/>
      <c r="O96" s="38"/>
    </row>
    <row r="97" spans="1:15" ht="30" customHeight="1" x14ac:dyDescent="0.2">
      <c r="A97" s="97">
        <f>A96+1</f>
        <v>87</v>
      </c>
      <c r="B97" s="29" t="s">
        <v>111</v>
      </c>
      <c r="C97" s="101" t="s">
        <v>64</v>
      </c>
      <c r="D97" s="100" t="s">
        <v>25</v>
      </c>
      <c r="E97" s="114" t="s">
        <v>117</v>
      </c>
      <c r="F97" s="103"/>
      <c r="G97" s="24">
        <v>90</v>
      </c>
      <c r="H97" s="104"/>
      <c r="I97" s="26">
        <v>1500</v>
      </c>
      <c r="J97" s="103"/>
      <c r="K97" s="24">
        <v>265</v>
      </c>
      <c r="L97" s="104"/>
      <c r="M97" s="26">
        <v>125</v>
      </c>
      <c r="N97" s="103"/>
      <c r="O97" s="38"/>
    </row>
    <row r="98" spans="1:15" ht="14.25" customHeight="1" x14ac:dyDescent="0.35">
      <c r="A98" s="98"/>
      <c r="B98" s="51"/>
      <c r="C98" s="83"/>
      <c r="D98" s="53"/>
      <c r="E98" s="54"/>
      <c r="F98" s="55"/>
      <c r="G98" s="54"/>
      <c r="H98" s="55"/>
      <c r="I98" s="54"/>
      <c r="J98" s="55"/>
      <c r="K98" s="54"/>
      <c r="L98" s="55"/>
      <c r="M98" s="54"/>
      <c r="N98" s="55"/>
    </row>
    <row r="99" spans="1:15" ht="30" customHeight="1" x14ac:dyDescent="0.2">
      <c r="A99" s="99">
        <f>A97+1</f>
        <v>88</v>
      </c>
      <c r="B99" s="90" t="s">
        <v>91</v>
      </c>
      <c r="C99" s="91"/>
      <c r="D99" s="92"/>
      <c r="E99" s="94"/>
      <c r="F99" s="103"/>
      <c r="G99" s="93"/>
      <c r="H99" s="104"/>
      <c r="I99" s="94"/>
      <c r="J99" s="103"/>
      <c r="K99" s="93"/>
      <c r="L99" s="104"/>
      <c r="M99" s="94"/>
      <c r="N99" s="103"/>
      <c r="O99" s="38"/>
    </row>
    <row r="100" spans="1:15" ht="30" customHeight="1" thickBot="1" x14ac:dyDescent="0.25">
      <c r="A100" s="95">
        <f>A99+1</f>
        <v>89</v>
      </c>
      <c r="B100" s="64" t="s">
        <v>92</v>
      </c>
      <c r="C100" s="65"/>
      <c r="D100" s="66"/>
      <c r="E100" s="68"/>
      <c r="F100" s="109"/>
      <c r="G100" s="67"/>
      <c r="H100" s="110"/>
      <c r="I100" s="68"/>
      <c r="J100" s="109"/>
      <c r="K100" s="67"/>
      <c r="L100" s="110"/>
      <c r="M100" s="68"/>
      <c r="N100" s="109"/>
      <c r="O100" s="38"/>
    </row>
    <row r="101" spans="1:15" ht="22.5" customHeight="1" thickTop="1" x14ac:dyDescent="0.2">
      <c r="A101" s="96"/>
      <c r="B101" s="179"/>
      <c r="C101" s="179"/>
      <c r="D101" s="179"/>
      <c r="E101" s="179"/>
      <c r="F101" s="179"/>
    </row>
    <row r="102" spans="1:15" ht="30" customHeight="1" x14ac:dyDescent="0.2"/>
    <row r="103" spans="1:15" ht="30" customHeight="1" x14ac:dyDescent="0.2"/>
    <row r="104" spans="1:15" ht="30" customHeight="1" x14ac:dyDescent="0.2"/>
    <row r="105" spans="1:15" ht="30" customHeight="1" x14ac:dyDescent="0.2"/>
    <row r="106" spans="1:15" ht="30" customHeight="1" x14ac:dyDescent="0.2"/>
    <row r="107" spans="1:15" ht="30" customHeight="1" x14ac:dyDescent="0.2"/>
    <row r="108" spans="1:15" ht="30" customHeight="1" x14ac:dyDescent="0.2"/>
    <row r="109" spans="1:15" ht="39.950000000000003" customHeight="1" x14ac:dyDescent="0.2"/>
    <row r="110" spans="1:15" ht="39.950000000000003" customHeight="1" x14ac:dyDescent="0.2"/>
    <row r="111" spans="1:15" ht="39.950000000000003" customHeight="1" x14ac:dyDescent="0.2"/>
    <row r="112" spans="1:15" ht="39.950000000000003" customHeight="1" x14ac:dyDescent="0.2">
      <c r="E112" s="2"/>
    </row>
    <row r="113" spans="5:5" ht="39.950000000000003" customHeight="1" x14ac:dyDescent="0.2">
      <c r="E113" s="2"/>
    </row>
  </sheetData>
  <mergeCells count="12">
    <mergeCell ref="A1:L1"/>
    <mergeCell ref="E5:F5"/>
    <mergeCell ref="G5:H5"/>
    <mergeCell ref="I5:J5"/>
    <mergeCell ref="K5:L5"/>
    <mergeCell ref="M5:N5"/>
    <mergeCell ref="B101:F101"/>
    <mergeCell ref="E73:F73"/>
    <mergeCell ref="G73:H73"/>
    <mergeCell ref="K73:L73"/>
    <mergeCell ref="M73:N73"/>
    <mergeCell ref="I73:J73"/>
  </mergeCells>
  <printOptions horizontalCentered="1"/>
  <pageMargins left="0.75" right="0.25" top="0.75" bottom="0.75" header="0.5" footer="0.5"/>
  <pageSetup paperSize="3" scale="40" fitToHeight="4" orientation="landscape" r:id="rId1"/>
  <headerFooter alignWithMargins="0">
    <oddHeader>&amp;LIBI Group&amp;R&amp;D</oddHeader>
    <oddFooter>&amp;L27133&amp;C&amp;P of &amp;N&amp;RBid Tabulation</oddFooter>
  </headerFooter>
  <rowBreaks count="1" manualBreakCount="1">
    <brk id="50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Summary</vt:lpstr>
      <vt:lpstr>Phase 2</vt:lpstr>
      <vt:lpstr>Not Updated - Total Project</vt:lpstr>
      <vt:lpstr>'Not Updated - Total Project'!Print_Area</vt:lpstr>
      <vt:lpstr>'Phase 2'!Print_Area</vt:lpstr>
      <vt:lpstr>Summary!Print_Area</vt:lpstr>
      <vt:lpstr>'Not Updated - Total Project'!Print_Titles</vt:lpstr>
      <vt:lpstr>'Phase 2'!Print_Titles</vt:lpstr>
      <vt:lpstr>Summary!Print_Titles</vt:lpstr>
    </vt:vector>
  </TitlesOfParts>
  <Company>IBI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jhall</dc:creator>
  <cp:lastModifiedBy>Stilson, Louise</cp:lastModifiedBy>
  <cp:lastPrinted>2011-01-06T21:08:59Z</cp:lastPrinted>
  <dcterms:created xsi:type="dcterms:W3CDTF">2010-12-17T19:10:13Z</dcterms:created>
  <dcterms:modified xsi:type="dcterms:W3CDTF">2012-03-21T12:27:23Z</dcterms:modified>
</cp:coreProperties>
</file>